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5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phlindert/Desktop/"/>
    </mc:Choice>
  </mc:AlternateContent>
  <xr:revisionPtr revIDLastSave="0" documentId="8_{26B03872-9EBA-9F4E-8475-6521D2D2790A}" xr6:coauthVersionLast="45" xr6:coauthVersionMax="45" xr10:uidLastSave="{00000000-0000-0000-0000-000000000000}"/>
  <bookViews>
    <workbookView xWindow="7620" yWindow="1120" windowWidth="15180" windowHeight="12420"/>
  </bookViews>
  <sheets>
    <sheet name="Java 1924" sheetId="1" r:id="rId1"/>
    <sheet name="Gini, individuals" sheetId="3" r:id="rId2"/>
    <sheet name="Gini, families" sheetId="2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F10" i="1"/>
  <c r="G10" i="1"/>
  <c r="K10" i="1"/>
  <c r="M10" i="1"/>
  <c r="M25" i="1" s="1"/>
  <c r="L25" i="1" s="1"/>
  <c r="R10" i="1"/>
  <c r="R25" i="1" s="1"/>
  <c r="T10" i="1"/>
  <c r="T25" i="1" s="1"/>
  <c r="S25" i="1" s="1"/>
  <c r="U10" i="1"/>
  <c r="Y10" i="1"/>
  <c r="X10" i="1" s="1"/>
  <c r="AA10" i="1"/>
  <c r="Z10" i="1" s="1"/>
  <c r="D11" i="1"/>
  <c r="G11" i="1" s="1"/>
  <c r="F11" i="1"/>
  <c r="AA11" i="1" s="1"/>
  <c r="Z11" i="1" s="1"/>
  <c r="K11" i="1"/>
  <c r="M11" i="1"/>
  <c r="N11" i="1"/>
  <c r="R11" i="1"/>
  <c r="T11" i="1"/>
  <c r="U11" i="1"/>
  <c r="D12" i="1"/>
  <c r="Y12" i="1" s="1"/>
  <c r="F12" i="1"/>
  <c r="AA12" i="1" s="1"/>
  <c r="Z12" i="1" s="1"/>
  <c r="G12" i="1"/>
  <c r="K12" i="1"/>
  <c r="N12" i="1" s="1"/>
  <c r="M12" i="1"/>
  <c r="R12" i="1"/>
  <c r="T12" i="1"/>
  <c r="U12" i="1"/>
  <c r="D13" i="1"/>
  <c r="Y13" i="1" s="1"/>
  <c r="F13" i="1"/>
  <c r="AA13" i="1" s="1"/>
  <c r="Z13" i="1" s="1"/>
  <c r="K13" i="1"/>
  <c r="M13" i="1"/>
  <c r="N13" i="1" s="1"/>
  <c r="R13" i="1"/>
  <c r="T13" i="1"/>
  <c r="U13" i="1"/>
  <c r="D14" i="1"/>
  <c r="Y14" i="1" s="1"/>
  <c r="F14" i="1"/>
  <c r="AA14" i="1" s="1"/>
  <c r="Z14" i="1" s="1"/>
  <c r="G14" i="1"/>
  <c r="K14" i="1"/>
  <c r="M14" i="1"/>
  <c r="N14" i="1"/>
  <c r="R14" i="1"/>
  <c r="U14" i="1" s="1"/>
  <c r="T14" i="1"/>
  <c r="D15" i="1"/>
  <c r="Y15" i="1" s="1"/>
  <c r="F15" i="1"/>
  <c r="AA15" i="1" s="1"/>
  <c r="Z15" i="1" s="1"/>
  <c r="G15" i="1"/>
  <c r="K15" i="1"/>
  <c r="M15" i="1"/>
  <c r="N15" i="1"/>
  <c r="R15" i="1"/>
  <c r="T15" i="1"/>
  <c r="U15" i="1"/>
  <c r="D16" i="1"/>
  <c r="F16" i="1"/>
  <c r="AA16" i="1" s="1"/>
  <c r="Z16" i="1" s="1"/>
  <c r="G16" i="1"/>
  <c r="K16" i="1"/>
  <c r="M16" i="1"/>
  <c r="N16" i="1"/>
  <c r="R16" i="1"/>
  <c r="U16" i="1" s="1"/>
  <c r="T16" i="1"/>
  <c r="Y16" i="1"/>
  <c r="AB16" i="1" s="1"/>
  <c r="D17" i="1"/>
  <c r="F17" i="1"/>
  <c r="G17" i="1"/>
  <c r="K17" i="1"/>
  <c r="M17" i="1"/>
  <c r="N17" i="1" s="1"/>
  <c r="R17" i="1"/>
  <c r="T17" i="1"/>
  <c r="U17" i="1"/>
  <c r="Y17" i="1"/>
  <c r="X17" i="1" s="1"/>
  <c r="AA17" i="1"/>
  <c r="Z17" i="1" s="1"/>
  <c r="D19" i="1"/>
  <c r="F19" i="1"/>
  <c r="G19" i="1"/>
  <c r="K19" i="1"/>
  <c r="M19" i="1"/>
  <c r="N19" i="1"/>
  <c r="R19" i="1"/>
  <c r="T19" i="1"/>
  <c r="U19" i="1"/>
  <c r="Y19" i="1"/>
  <c r="X19" i="1" s="1"/>
  <c r="AA19" i="1"/>
  <c r="Z19" i="1" s="1"/>
  <c r="D20" i="1"/>
  <c r="G20" i="1" s="1"/>
  <c r="F20" i="1"/>
  <c r="AA20" i="1" s="1"/>
  <c r="Z20" i="1" s="1"/>
  <c r="K20" i="1"/>
  <c r="M20" i="1"/>
  <c r="N20" i="1"/>
  <c r="R20" i="1"/>
  <c r="T20" i="1"/>
  <c r="U20" i="1"/>
  <c r="D21" i="1"/>
  <c r="Y21" i="1" s="1"/>
  <c r="F21" i="1"/>
  <c r="AA21" i="1" s="1"/>
  <c r="Z21" i="1" s="1"/>
  <c r="G21" i="1"/>
  <c r="K21" i="1"/>
  <c r="N21" i="1" s="1"/>
  <c r="M21" i="1"/>
  <c r="R21" i="1"/>
  <c r="T21" i="1"/>
  <c r="U21" i="1"/>
  <c r="D22" i="1"/>
  <c r="Y22" i="1" s="1"/>
  <c r="F22" i="1"/>
  <c r="AA22" i="1" s="1"/>
  <c r="Z22" i="1" s="1"/>
  <c r="G22" i="1"/>
  <c r="K22" i="1"/>
  <c r="M22" i="1"/>
  <c r="N22" i="1" s="1"/>
  <c r="R22" i="1"/>
  <c r="T22" i="1"/>
  <c r="U22" i="1"/>
  <c r="F25" i="1"/>
  <c r="AA25" i="1" s="1"/>
  <c r="Z25" i="1" s="1"/>
  <c r="K25" i="1"/>
  <c r="N25" i="1" s="1"/>
  <c r="G12" i="3"/>
  <c r="H12" i="3"/>
  <c r="K12" i="3"/>
  <c r="G13" i="3"/>
  <c r="I13" i="3" s="1"/>
  <c r="I14" i="3" s="1"/>
  <c r="H13" i="3"/>
  <c r="J13" i="3"/>
  <c r="G14" i="3"/>
  <c r="H14" i="3"/>
  <c r="J14" i="3"/>
  <c r="G15" i="3"/>
  <c r="H15" i="3"/>
  <c r="J15" i="3"/>
  <c r="G16" i="3"/>
  <c r="H16" i="3"/>
  <c r="J16" i="3" s="1"/>
  <c r="J17" i="3" s="1"/>
  <c r="J18" i="3" s="1"/>
  <c r="G17" i="3"/>
  <c r="H17" i="3"/>
  <c r="G18" i="3"/>
  <c r="H18" i="3"/>
  <c r="G19" i="3"/>
  <c r="H19" i="3"/>
  <c r="J19" i="3" s="1"/>
  <c r="J20" i="3" s="1"/>
  <c r="J21" i="3" s="1"/>
  <c r="J22" i="3" s="1"/>
  <c r="J23" i="3" s="1"/>
  <c r="J24" i="3" s="1"/>
  <c r="J25" i="3" s="1"/>
  <c r="J26" i="3" s="1"/>
  <c r="J27" i="3" s="1"/>
  <c r="G20" i="3"/>
  <c r="H20" i="3"/>
  <c r="G21" i="3"/>
  <c r="H21" i="3"/>
  <c r="G22" i="3"/>
  <c r="H22" i="3"/>
  <c r="G23" i="3"/>
  <c r="H23" i="3"/>
  <c r="G24" i="3"/>
  <c r="H24" i="3"/>
  <c r="G25" i="3"/>
  <c r="H25" i="3"/>
  <c r="G26" i="3"/>
  <c r="H26" i="3"/>
  <c r="G27" i="3"/>
  <c r="H27" i="3"/>
  <c r="G28" i="3"/>
  <c r="H28" i="3"/>
  <c r="J28" i="3" s="1"/>
  <c r="J29" i="3" s="1"/>
  <c r="J30" i="3" s="1"/>
  <c r="J31" i="3" s="1"/>
  <c r="G29" i="3"/>
  <c r="H29" i="3"/>
  <c r="G30" i="3"/>
  <c r="H30" i="3"/>
  <c r="G31" i="3"/>
  <c r="H31" i="3"/>
  <c r="G32" i="3"/>
  <c r="H32" i="3"/>
  <c r="G33" i="3"/>
  <c r="H33" i="3"/>
  <c r="G34" i="3"/>
  <c r="H34" i="3"/>
  <c r="G35" i="3"/>
  <c r="H35" i="3"/>
  <c r="G36" i="3"/>
  <c r="H36" i="3"/>
  <c r="G37" i="3"/>
  <c r="H37" i="3"/>
  <c r="G38" i="3"/>
  <c r="H38" i="3"/>
  <c r="G39" i="3"/>
  <c r="H39" i="3"/>
  <c r="G40" i="3"/>
  <c r="H40" i="3"/>
  <c r="G41" i="3"/>
  <c r="H41" i="3"/>
  <c r="G42" i="3"/>
  <c r="H42" i="3"/>
  <c r="G43" i="3"/>
  <c r="H43" i="3"/>
  <c r="G44" i="3"/>
  <c r="H44" i="3"/>
  <c r="G45" i="3"/>
  <c r="H45" i="3"/>
  <c r="G46" i="3"/>
  <c r="H46" i="3"/>
  <c r="G47" i="3"/>
  <c r="H47" i="3"/>
  <c r="C49" i="3"/>
  <c r="D49" i="3" s="1"/>
  <c r="E49" i="3"/>
  <c r="N12" i="2"/>
  <c r="L13" i="2"/>
  <c r="M13" i="2"/>
  <c r="N13" i="2"/>
  <c r="L14" i="2"/>
  <c r="M14" i="2"/>
  <c r="N14" i="2"/>
  <c r="L15" i="2"/>
  <c r="M15" i="2"/>
  <c r="N15" i="2"/>
  <c r="L16" i="2"/>
  <c r="M16" i="2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N16" i="2"/>
  <c r="L17" i="2"/>
  <c r="L18" i="2" s="1"/>
  <c r="J32" i="3" l="1"/>
  <c r="J33" i="3" s="1"/>
  <c r="J34" i="3" s="1"/>
  <c r="J35" i="3"/>
  <c r="J36" i="3" s="1"/>
  <c r="J37" i="3" s="1"/>
  <c r="J38" i="3" s="1"/>
  <c r="J39" i="3" s="1"/>
  <c r="J40" i="3" s="1"/>
  <c r="J41" i="3" s="1"/>
  <c r="J42" i="3" s="1"/>
  <c r="J43" i="3" s="1"/>
  <c r="J44" i="3" s="1"/>
  <c r="J45" i="3" s="1"/>
  <c r="J46" i="3" s="1"/>
  <c r="J47" i="3" s="1"/>
  <c r="AB15" i="1"/>
  <c r="X15" i="1"/>
  <c r="X13" i="1"/>
  <c r="AB13" i="1"/>
  <c r="AB21" i="1"/>
  <c r="X21" i="1"/>
  <c r="K14" i="3"/>
  <c r="I15" i="3"/>
  <c r="K15" i="3" s="1"/>
  <c r="I16" i="3"/>
  <c r="I17" i="3" s="1"/>
  <c r="N18" i="2"/>
  <c r="L19" i="2"/>
  <c r="Q25" i="1"/>
  <c r="U25" i="1"/>
  <c r="AB12" i="1"/>
  <c r="X12" i="1"/>
  <c r="X14" i="1"/>
  <c r="AB14" i="1"/>
  <c r="X22" i="1"/>
  <c r="AB22" i="1"/>
  <c r="AB17" i="1"/>
  <c r="J25" i="1"/>
  <c r="AB19" i="1"/>
  <c r="X16" i="1"/>
  <c r="AB10" i="1"/>
  <c r="G13" i="1"/>
  <c r="Y11" i="1"/>
  <c r="E25" i="1"/>
  <c r="N10" i="1"/>
  <c r="D25" i="1"/>
  <c r="Y20" i="1"/>
  <c r="K13" i="3"/>
  <c r="K16" i="3"/>
  <c r="N17" i="2"/>
  <c r="X11" i="1" l="1"/>
  <c r="AB11" i="1"/>
  <c r="N19" i="2"/>
  <c r="L20" i="2"/>
  <c r="X20" i="1"/>
  <c r="AB20" i="1"/>
  <c r="I18" i="3"/>
  <c r="K17" i="3"/>
  <c r="C25" i="1"/>
  <c r="Y25" i="1"/>
  <c r="G25" i="1"/>
  <c r="AB25" i="1" l="1"/>
  <c r="X25" i="1"/>
  <c r="K18" i="3"/>
  <c r="I19" i="3"/>
  <c r="L21" i="2"/>
  <c r="N20" i="2"/>
  <c r="L22" i="2" l="1"/>
  <c r="N21" i="2"/>
  <c r="I20" i="3"/>
  <c r="K19" i="3"/>
  <c r="I21" i="3" l="1"/>
  <c r="K20" i="3"/>
  <c r="N22" i="2"/>
  <c r="L23" i="2"/>
  <c r="L24" i="2" l="1"/>
  <c r="N23" i="2"/>
  <c r="K21" i="3"/>
  <c r="I22" i="3"/>
  <c r="I23" i="3" l="1"/>
  <c r="K22" i="3"/>
  <c r="L25" i="2"/>
  <c r="N24" i="2"/>
  <c r="N25" i="2" l="1"/>
  <c r="L26" i="2"/>
  <c r="I24" i="3"/>
  <c r="K23" i="3"/>
  <c r="K24" i="3" l="1"/>
  <c r="I25" i="3"/>
  <c r="N26" i="2"/>
  <c r="L27" i="2"/>
  <c r="L28" i="2" l="1"/>
  <c r="N27" i="2"/>
  <c r="I26" i="3"/>
  <c r="K25" i="3"/>
  <c r="K26" i="3" l="1"/>
  <c r="I27" i="3"/>
  <c r="L29" i="2"/>
  <c r="N28" i="2"/>
  <c r="N29" i="2" l="1"/>
  <c r="L30" i="2"/>
  <c r="K27" i="3"/>
  <c r="I28" i="3"/>
  <c r="N30" i="2" l="1"/>
  <c r="L31" i="2"/>
  <c r="K28" i="3"/>
  <c r="I29" i="3"/>
  <c r="N31" i="2" l="1"/>
  <c r="L32" i="2"/>
  <c r="I30" i="3"/>
  <c r="K29" i="3"/>
  <c r="K30" i="3" l="1"/>
  <c r="I31" i="3"/>
  <c r="N32" i="2"/>
  <c r="L33" i="2"/>
  <c r="L34" i="2" l="1"/>
  <c r="N33" i="2"/>
  <c r="K31" i="3"/>
  <c r="I32" i="3"/>
  <c r="I33" i="3" l="1"/>
  <c r="K32" i="3"/>
  <c r="N34" i="2"/>
  <c r="L35" i="2"/>
  <c r="N35" i="2" l="1"/>
  <c r="L36" i="2"/>
  <c r="I34" i="3"/>
  <c r="K33" i="3"/>
  <c r="K34" i="3" l="1"/>
  <c r="I35" i="3"/>
  <c r="N36" i="2"/>
  <c r="L37" i="2"/>
  <c r="I36" i="3" l="1"/>
  <c r="K35" i="3"/>
  <c r="N37" i="2"/>
  <c r="L38" i="2"/>
  <c r="N38" i="2" l="1"/>
  <c r="L39" i="2"/>
  <c r="K36" i="3"/>
  <c r="I37" i="3"/>
  <c r="N39" i="2" l="1"/>
  <c r="L40" i="2"/>
  <c r="K37" i="3"/>
  <c r="I38" i="3"/>
  <c r="N40" i="2" l="1"/>
  <c r="L41" i="2"/>
  <c r="I39" i="3"/>
  <c r="K38" i="3"/>
  <c r="N41" i="2" l="1"/>
  <c r="L42" i="2"/>
  <c r="K39" i="3"/>
  <c r="I40" i="3"/>
  <c r="N42" i="2" l="1"/>
  <c r="L43" i="2"/>
  <c r="K40" i="3"/>
  <c r="I41" i="3"/>
  <c r="I42" i="3" l="1"/>
  <c r="K41" i="3"/>
  <c r="L44" i="2"/>
  <c r="N43" i="2"/>
  <c r="N44" i="2" l="1"/>
  <c r="L45" i="2"/>
  <c r="K42" i="3"/>
  <c r="I43" i="3"/>
  <c r="K43" i="3" l="1"/>
  <c r="I44" i="3"/>
  <c r="L46" i="2"/>
  <c r="N45" i="2"/>
  <c r="N46" i="2" l="1"/>
  <c r="L47" i="2"/>
  <c r="N47" i="2" s="1"/>
  <c r="N49" i="2" s="1"/>
  <c r="K44" i="3"/>
  <c r="I45" i="3"/>
  <c r="I46" i="3" l="1"/>
  <c r="K45" i="3"/>
  <c r="K46" i="3" l="1"/>
  <c r="I47" i="3"/>
  <c r="K47" i="3" s="1"/>
  <c r="K49" i="3" s="1"/>
</calcChain>
</file>

<file path=xl/sharedStrings.xml><?xml version="1.0" encoding="utf-8"?>
<sst xmlns="http://schemas.openxmlformats.org/spreadsheetml/2006/main" count="239" uniqueCount="82">
  <si>
    <t>Jeffrey Williamsons, Branko Milanovic, and Peter Lindert are indebted to Pierre van der Eng of Australian National University for these references.</t>
  </si>
  <si>
    <r>
      <t xml:space="preserve">Source: Division of Commerce, </t>
    </r>
    <r>
      <rPr>
        <i/>
        <sz val="12"/>
        <rFont val="Times New Roman"/>
      </rPr>
      <t>1930 Handbook of the Netherlands East Indies,</t>
    </r>
    <r>
      <rPr>
        <sz val="12"/>
        <rFont val="Times New Roman"/>
      </rPr>
      <t xml:space="preserve"> Buitenzorg, Java: Department of Agriculture, Industry and Commerce, 1930, p. 57.</t>
    </r>
  </si>
  <si>
    <r>
      <t xml:space="preserve">S. van Valkenberg, "Java: The Economic Geography of a Tropical Island," </t>
    </r>
    <r>
      <rPr>
        <i/>
        <sz val="12"/>
        <rFont val="Times New Roman"/>
      </rPr>
      <t>Geographical Review</t>
    </r>
    <r>
      <rPr>
        <sz val="12"/>
        <rFont val="Times New Roman"/>
      </rPr>
      <t xml:space="preserve"> 15, 4 (October 1925): 563-83.</t>
    </r>
  </si>
  <si>
    <t>Urbanization rate = 3%, according to</t>
  </si>
  <si>
    <t>Anne Booth's reconstruction of the distribution of income in Java, 1924</t>
  </si>
  <si>
    <t>Rural</t>
  </si>
  <si>
    <t>Towns</t>
  </si>
  <si>
    <t>Cities</t>
  </si>
  <si>
    <t>income</t>
  </si>
  <si>
    <t>Group</t>
  </si>
  <si>
    <t>Income</t>
  </si>
  <si>
    <t>Average</t>
  </si>
  <si>
    <t>family</t>
  </si>
  <si>
    <t xml:space="preserve">  size</t>
  </si>
  <si>
    <t xml:space="preserve">    per capita</t>
  </si>
  <si>
    <t>per capita</t>
  </si>
  <si>
    <t xml:space="preserve">    (mill. fl.)</t>
  </si>
  <si>
    <t>Chinese enterprises</t>
  </si>
  <si>
    <t>factory owners</t>
  </si>
  <si>
    <t>Implied</t>
  </si>
  <si>
    <t>number of</t>
  </si>
  <si>
    <t>families</t>
  </si>
  <si>
    <t>income per</t>
  </si>
  <si>
    <t>family (fl.)</t>
  </si>
  <si>
    <t>Socioeconomic group</t>
  </si>
  <si>
    <t>Population</t>
  </si>
  <si>
    <t>1. Sharecroppers</t>
  </si>
  <si>
    <t>2. Agricultural laborers</t>
  </si>
  <si>
    <t xml:space="preserve">    (guilders)</t>
  </si>
  <si>
    <t>3. Small landowners</t>
  </si>
  <si>
    <t>4. Coolies</t>
  </si>
  <si>
    <t>5. Medium landowners</t>
  </si>
  <si>
    <t>6. Artisans + small traders</t>
  </si>
  <si>
    <t>7. Religious officials</t>
  </si>
  <si>
    <t>8. Workers in European +</t>
  </si>
  <si>
    <t>9. Village officials</t>
  </si>
  <si>
    <t>10. Large landowners</t>
  </si>
  <si>
    <t>11. Civil servants</t>
  </si>
  <si>
    <t>12. Large traders +</t>
  </si>
  <si>
    <t>Total</t>
  </si>
  <si>
    <t>Sq km</t>
  </si>
  <si>
    <t>Population/sq km</t>
  </si>
  <si>
    <t xml:space="preserve">Total population </t>
  </si>
  <si>
    <t>Semarang</t>
  </si>
  <si>
    <t xml:space="preserve">"Cities" Population  </t>
  </si>
  <si>
    <t>Batavia</t>
  </si>
  <si>
    <t>Surabaya</t>
  </si>
  <si>
    <t>Bandung</t>
  </si>
  <si>
    <t>"Towns" Population</t>
  </si>
  <si>
    <t>Djokjakarta</t>
  </si>
  <si>
    <t>Surakarta</t>
  </si>
  <si>
    <t>Medan</t>
  </si>
  <si>
    <t>Macassar</t>
  </si>
  <si>
    <t>Others</t>
  </si>
  <si>
    <t>Java and Madura Dec. 31, 1927</t>
  </si>
  <si>
    <t xml:space="preserve">Landsdrukkerji, 1926), p. 10. </t>
  </si>
  <si>
    <t>Java 1924</t>
  </si>
  <si>
    <t>Gini1 = the lower-bound gini coefficient that assumes equality within each income class.</t>
  </si>
  <si>
    <t>Computing the Gini1 for individuals in all in Java, 1924</t>
  </si>
  <si>
    <t>Total Java</t>
  </si>
  <si>
    <t>Gini2 is calculated with assumptions about the inequalities within classes,</t>
  </si>
  <si>
    <t>but also with the assumption that the classes do not overlap into each other's income range.</t>
  </si>
  <si>
    <t xml:space="preserve">Gini2 = </t>
  </si>
  <si>
    <t xml:space="preserve"> </t>
  </si>
  <si>
    <r>
      <t xml:space="preserve">Source: Anne Booth, "Living Standards and the Distribution of Income in Colonial Indonesia," </t>
    </r>
    <r>
      <rPr>
        <i/>
        <sz val="12"/>
        <rFont val="Times New Roman"/>
      </rPr>
      <t>Journal of Southeast Asia Studies</t>
    </r>
    <r>
      <rPr>
        <sz val="12"/>
        <rFont val="Times New Roman"/>
      </rPr>
      <t xml:space="preserve"> 19, 2 (September 1988): 310-334; Table 7, p. 325.</t>
    </r>
  </si>
  <si>
    <r>
      <t xml:space="preserve">"Cities" = Batavia+Meester Correlius, Bandung, Semarang and Surabaya. Based on a 1924 survey of 1,020 native households reported in J. W. Meijer Ranneft and W. Huender, </t>
    </r>
    <r>
      <rPr>
        <i/>
        <sz val="12"/>
        <rFont val="Times New Roman"/>
      </rPr>
      <t>Belasting Inlandsche Bevolking</t>
    </r>
    <r>
      <rPr>
        <sz val="12"/>
        <rFont val="Times New Roman"/>
      </rPr>
      <t xml:space="preserve"> (Weltevreden:  </t>
    </r>
  </si>
  <si>
    <t>CAUTION: These tables exclude non-Javanese residents of Java (e.g. Dutch officials).</t>
  </si>
  <si>
    <t>12. Large traders + factory owners</t>
  </si>
  <si>
    <t>8. Workers in European + Chinese enterprises</t>
  </si>
  <si>
    <t>Sector</t>
  </si>
  <si>
    <t>(Rural = 1,</t>
  </si>
  <si>
    <t>town = 2</t>
  </si>
  <si>
    <t>city = 3)</t>
  </si>
  <si>
    <t>Computing the Gini1 for families in all in Java, 1924</t>
  </si>
  <si>
    <t>Percent of all income in this class</t>
  </si>
  <si>
    <t>Percent of all income in this class and lower</t>
  </si>
  <si>
    <t>Contributions to Gini1</t>
  </si>
  <si>
    <t>Percent of families in this class</t>
  </si>
  <si>
    <t>Percent of all families in this class and lower</t>
  </si>
  <si>
    <t xml:space="preserve">Gini1 = </t>
  </si>
  <si>
    <t>Percent of individuals in this class</t>
  </si>
  <si>
    <t>Percent of all individuals in this class and lower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</si>
</sst>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0.0000"/>
    <numFmt numFmtId="166" formatCode="0.000"/>
    <numFmt numFmtId="169" formatCode="0.00000"/>
  </numFmts>
  <fonts count="10">
    <font>
      <sz val="10"/>
      <name val="Arial"/>
    </font>
    <font>
      <sz val="8"/>
      <name val="Arial"/>
    </font>
    <font>
      <sz val="12"/>
      <name val="Times New Roman"/>
    </font>
    <font>
      <i/>
      <sz val="12"/>
      <name val="Times New Roman"/>
    </font>
    <font>
      <b/>
      <sz val="14"/>
      <name val="Times New Roman"/>
    </font>
    <font>
      <u/>
      <sz val="12"/>
      <name val="Times New Roman"/>
    </font>
    <font>
      <b/>
      <sz val="12"/>
      <name val="Times New Roman"/>
    </font>
    <font>
      <sz val="12"/>
      <color indexed="8"/>
      <name val="Times New Roman"/>
    </font>
    <font>
      <sz val="8"/>
      <name val="Verdana"/>
    </font>
    <font>
      <sz val="12"/>
      <color indexed="14"/>
      <name val="Times New Roman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/>
    <xf numFmtId="2" fontId="2" fillId="0" borderId="0" xfId="0" applyNumberFormat="1" applyFont="1"/>
    <xf numFmtId="164" fontId="2" fillId="0" borderId="0" xfId="0" applyNumberFormat="1" applyFont="1"/>
    <xf numFmtId="0" fontId="5" fillId="0" borderId="0" xfId="0" applyFont="1"/>
    <xf numFmtId="1" fontId="2" fillId="0" borderId="0" xfId="0" applyNumberFormat="1" applyFont="1"/>
    <xf numFmtId="17" fontId="2" fillId="0" borderId="0" xfId="0" applyNumberFormat="1" applyFont="1"/>
    <xf numFmtId="0" fontId="6" fillId="0" borderId="0" xfId="0" applyFont="1"/>
    <xf numFmtId="0" fontId="7" fillId="0" borderId="1" xfId="0" applyFont="1" applyBorder="1"/>
    <xf numFmtId="0" fontId="7" fillId="0" borderId="0" xfId="0" applyFont="1"/>
    <xf numFmtId="169" fontId="2" fillId="0" borderId="0" xfId="0" applyNumberFormat="1" applyFont="1" applyAlignment="1">
      <alignment horizontal="right"/>
    </xf>
    <xf numFmtId="166" fontId="2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6" fillId="0" borderId="2" xfId="0" applyNumberFormat="1" applyFont="1" applyBorder="1"/>
    <xf numFmtId="0" fontId="2" fillId="2" borderId="0" xfId="0" applyFont="1" applyFill="1"/>
    <xf numFmtId="0" fontId="9" fillId="3" borderId="0" xfId="0" applyFont="1" applyFill="1"/>
    <xf numFmtId="0" fontId="2" fillId="3" borderId="3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5" borderId="1" xfId="0" applyFont="1" applyFill="1" applyBorder="1" applyAlignment="1">
      <alignment horizontal="left"/>
    </xf>
    <xf numFmtId="0" fontId="2" fillId="5" borderId="3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right"/>
    </xf>
    <xf numFmtId="0" fontId="2" fillId="6" borderId="4" xfId="0" applyFont="1" applyFill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6" fontId="2" fillId="0" borderId="0" xfId="0" applyNumberFormat="1" applyFont="1"/>
    <xf numFmtId="169" fontId="2" fillId="0" borderId="0" xfId="0" applyNumberFormat="1" applyFont="1"/>
    <xf numFmtId="3" fontId="4" fillId="0" borderId="0" xfId="0" applyNumberFormat="1" applyFont="1"/>
    <xf numFmtId="3" fontId="2" fillId="0" borderId="0" xfId="0" applyNumberFormat="1" applyFont="1"/>
    <xf numFmtId="3" fontId="2" fillId="3" borderId="1" xfId="0" applyNumberFormat="1" applyFont="1" applyFill="1" applyBorder="1" applyAlignment="1">
      <alignment horizontal="left"/>
    </xf>
    <xf numFmtId="3" fontId="2" fillId="0" borderId="0" xfId="0" applyNumberFormat="1" applyFont="1" applyAlignment="1">
      <alignment horizontal="right"/>
    </xf>
    <xf numFmtId="3" fontId="2" fillId="3" borderId="3" xfId="0" applyNumberFormat="1" applyFont="1" applyFill="1" applyBorder="1" applyAlignment="1">
      <alignment horizontal="left"/>
    </xf>
    <xf numFmtId="3" fontId="2" fillId="4" borderId="1" xfId="0" applyNumberFormat="1" applyFont="1" applyFill="1" applyBorder="1" applyAlignment="1">
      <alignment horizontal="left"/>
    </xf>
    <xf numFmtId="3" fontId="2" fillId="4" borderId="3" xfId="0" applyNumberFormat="1" applyFont="1" applyFill="1" applyBorder="1" applyAlignment="1">
      <alignment horizontal="left"/>
    </xf>
    <xf numFmtId="3" fontId="2" fillId="6" borderId="1" xfId="0" applyNumberFormat="1" applyFont="1" applyFill="1" applyBorder="1" applyAlignment="1">
      <alignment horizontal="left"/>
    </xf>
    <xf numFmtId="3" fontId="2" fillId="6" borderId="3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1"/>
  <sheetViews>
    <sheetView tabSelected="1" workbookViewId="0">
      <selection activeCell="A4" sqref="A4"/>
    </sheetView>
  </sheetViews>
  <sheetFormatPr baseColWidth="10" defaultColWidth="8.83203125" defaultRowHeight="16"/>
  <cols>
    <col min="1" max="1" width="24.33203125" style="1" customWidth="1"/>
    <col min="2" max="2" width="11.1640625" style="33" customWidth="1"/>
    <col min="3" max="3" width="10.6640625" style="1" customWidth="1"/>
    <col min="4" max="5" width="9.5" style="1" customWidth="1"/>
    <col min="6" max="6" width="9.5" style="33" customWidth="1"/>
    <col min="7" max="7" width="9.83203125" style="1" customWidth="1"/>
    <col min="8" max="8" width="3.83203125" style="1" customWidth="1"/>
    <col min="9" max="9" width="10.5" style="33" customWidth="1"/>
    <col min="10" max="10" width="11.1640625" style="1" customWidth="1"/>
    <col min="11" max="12" width="9.83203125" style="1" customWidth="1"/>
    <col min="13" max="13" width="9.83203125" style="33" customWidth="1"/>
    <col min="14" max="14" width="10" style="1" customWidth="1"/>
    <col min="15" max="15" width="3.83203125" style="1" customWidth="1"/>
    <col min="16" max="16" width="10.5" style="1" customWidth="1"/>
    <col min="17" max="17" width="11.33203125" style="1" customWidth="1"/>
    <col min="18" max="20" width="10.1640625" style="1" customWidth="1"/>
    <col min="21" max="21" width="9.83203125" style="1" customWidth="1"/>
    <col min="22" max="22" width="3.83203125" style="1" customWidth="1"/>
    <col min="23" max="23" width="14.83203125" style="33" customWidth="1"/>
    <col min="24" max="24" width="12.5" style="1" customWidth="1"/>
    <col min="25" max="26" width="10.33203125" style="1" customWidth="1"/>
    <col min="27" max="27" width="10.33203125" style="33" customWidth="1"/>
    <col min="28" max="28" width="10.1640625" style="1" customWidth="1"/>
    <col min="29" max="16384" width="8.83203125" style="1"/>
  </cols>
  <sheetData>
    <row r="1" spans="1:28" ht="18">
      <c r="A1" s="10">
        <v>39412</v>
      </c>
      <c r="B1" s="32" t="s">
        <v>4</v>
      </c>
    </row>
    <row r="3" spans="1:28">
      <c r="B3" s="33" t="s">
        <v>66</v>
      </c>
    </row>
    <row r="4" spans="1:28" ht="18">
      <c r="A4" s="3" t="s">
        <v>63</v>
      </c>
    </row>
    <row r="5" spans="1:28" s="5" customFormat="1">
      <c r="B5" s="34" t="s">
        <v>5</v>
      </c>
      <c r="C5" s="20"/>
      <c r="D5" s="20"/>
      <c r="E5" s="20"/>
      <c r="F5" s="36"/>
      <c r="G5" s="21"/>
      <c r="H5" s="4"/>
      <c r="I5" s="37" t="s">
        <v>6</v>
      </c>
      <c r="J5" s="22"/>
      <c r="K5" s="22"/>
      <c r="L5" s="22"/>
      <c r="M5" s="38"/>
      <c r="N5" s="23"/>
      <c r="O5" s="4"/>
      <c r="P5" s="24" t="s">
        <v>7</v>
      </c>
      <c r="Q5" s="25"/>
      <c r="R5" s="25"/>
      <c r="S5" s="25"/>
      <c r="T5" s="25"/>
      <c r="U5" s="26"/>
      <c r="V5" s="4"/>
      <c r="W5" s="39" t="s">
        <v>59</v>
      </c>
      <c r="X5" s="27"/>
      <c r="Y5" s="27"/>
      <c r="Z5" s="27"/>
      <c r="AA5" s="40"/>
      <c r="AB5" s="28"/>
    </row>
    <row r="6" spans="1:28">
      <c r="B6" s="35" t="s">
        <v>25</v>
      </c>
      <c r="C6" s="2" t="s">
        <v>10</v>
      </c>
      <c r="D6" s="2" t="s">
        <v>9</v>
      </c>
      <c r="E6" s="2" t="s">
        <v>11</v>
      </c>
      <c r="F6" s="35" t="s">
        <v>19</v>
      </c>
      <c r="G6" s="2" t="s">
        <v>19</v>
      </c>
      <c r="H6" s="2"/>
      <c r="I6" s="35" t="s">
        <v>25</v>
      </c>
      <c r="J6" s="2" t="s">
        <v>10</v>
      </c>
      <c r="K6" s="2" t="s">
        <v>9</v>
      </c>
      <c r="L6" s="2" t="s">
        <v>11</v>
      </c>
      <c r="M6" s="35" t="s">
        <v>19</v>
      </c>
      <c r="N6" s="2" t="s">
        <v>19</v>
      </c>
      <c r="O6" s="2"/>
      <c r="P6" s="2" t="s">
        <v>25</v>
      </c>
      <c r="Q6" s="2" t="s">
        <v>10</v>
      </c>
      <c r="R6" s="2" t="s">
        <v>9</v>
      </c>
      <c r="S6" s="2" t="s">
        <v>11</v>
      </c>
      <c r="T6" s="2" t="s">
        <v>19</v>
      </c>
      <c r="U6" s="2" t="s">
        <v>19</v>
      </c>
      <c r="V6" s="2"/>
      <c r="W6" s="35" t="s">
        <v>25</v>
      </c>
      <c r="X6" s="2" t="s">
        <v>10</v>
      </c>
      <c r="Y6" s="2" t="s">
        <v>9</v>
      </c>
      <c r="Z6" s="2" t="s">
        <v>11</v>
      </c>
      <c r="AA6" s="35" t="s">
        <v>19</v>
      </c>
      <c r="AB6" s="2" t="s">
        <v>19</v>
      </c>
    </row>
    <row r="7" spans="1:28">
      <c r="B7" s="35"/>
      <c r="C7" s="2" t="s">
        <v>14</v>
      </c>
      <c r="D7" s="2" t="s">
        <v>8</v>
      </c>
      <c r="E7" s="2" t="s">
        <v>12</v>
      </c>
      <c r="F7" s="35" t="s">
        <v>20</v>
      </c>
      <c r="G7" s="2" t="s">
        <v>22</v>
      </c>
      <c r="H7" s="2"/>
      <c r="I7" s="35"/>
      <c r="J7" s="2" t="s">
        <v>15</v>
      </c>
      <c r="K7" s="2" t="s">
        <v>8</v>
      </c>
      <c r="L7" s="2" t="s">
        <v>12</v>
      </c>
      <c r="M7" s="35" t="s">
        <v>20</v>
      </c>
      <c r="N7" s="2" t="s">
        <v>22</v>
      </c>
      <c r="O7" s="2"/>
      <c r="P7" s="2"/>
      <c r="Q7" s="2" t="s">
        <v>15</v>
      </c>
      <c r="R7" s="2" t="s">
        <v>8</v>
      </c>
      <c r="S7" s="2" t="s">
        <v>12</v>
      </c>
      <c r="T7" s="2" t="s">
        <v>20</v>
      </c>
      <c r="U7" s="2" t="s">
        <v>22</v>
      </c>
      <c r="V7" s="2"/>
      <c r="W7" s="35"/>
      <c r="X7" s="2" t="s">
        <v>15</v>
      </c>
      <c r="Y7" s="2" t="s">
        <v>8</v>
      </c>
      <c r="Z7" s="2" t="s">
        <v>12</v>
      </c>
      <c r="AA7" s="35" t="s">
        <v>20</v>
      </c>
      <c r="AB7" s="2" t="s">
        <v>22</v>
      </c>
    </row>
    <row r="8" spans="1:28">
      <c r="B8" s="35"/>
      <c r="C8" s="2" t="s">
        <v>28</v>
      </c>
      <c r="D8" s="2" t="s">
        <v>16</v>
      </c>
      <c r="E8" s="2" t="s">
        <v>13</v>
      </c>
      <c r="F8" s="35" t="s">
        <v>21</v>
      </c>
      <c r="G8" s="2" t="s">
        <v>23</v>
      </c>
      <c r="H8" s="2"/>
      <c r="I8" s="35"/>
      <c r="J8" s="2" t="s">
        <v>28</v>
      </c>
      <c r="K8" s="2" t="s">
        <v>16</v>
      </c>
      <c r="L8" s="2" t="s">
        <v>13</v>
      </c>
      <c r="M8" s="35" t="s">
        <v>21</v>
      </c>
      <c r="N8" s="2" t="s">
        <v>23</v>
      </c>
      <c r="O8" s="2"/>
      <c r="P8" s="2"/>
      <c r="Q8" s="2" t="s">
        <v>28</v>
      </c>
      <c r="R8" s="2" t="s">
        <v>16</v>
      </c>
      <c r="S8" s="2" t="s">
        <v>13</v>
      </c>
      <c r="T8" s="2" t="s">
        <v>21</v>
      </c>
      <c r="U8" s="2" t="s">
        <v>23</v>
      </c>
      <c r="V8" s="2"/>
      <c r="W8" s="35"/>
      <c r="X8" s="2" t="s">
        <v>28</v>
      </c>
      <c r="Y8" s="2" t="s">
        <v>16</v>
      </c>
      <c r="Z8" s="2" t="s">
        <v>13</v>
      </c>
      <c r="AA8" s="35" t="s">
        <v>21</v>
      </c>
      <c r="AB8" s="2" t="s">
        <v>23</v>
      </c>
    </row>
    <row r="9" spans="1:28">
      <c r="A9" s="1" t="s">
        <v>24</v>
      </c>
    </row>
    <row r="10" spans="1:28">
      <c r="A10" s="1" t="s">
        <v>26</v>
      </c>
      <c r="B10" s="33">
        <v>1150891</v>
      </c>
      <c r="C10" s="7">
        <v>24.7</v>
      </c>
      <c r="D10" s="6">
        <f>B10*C10/1000000</f>
        <v>28.427007700000001</v>
      </c>
      <c r="E10" s="7">
        <v>4.8</v>
      </c>
      <c r="F10" s="33">
        <f t="shared" ref="F10:F17" si="0">B10/E10</f>
        <v>239768.95833333334</v>
      </c>
      <c r="G10" s="7">
        <f>1000000*D10/F10</f>
        <v>118.55999999999999</v>
      </c>
      <c r="I10" s="33">
        <v>5248</v>
      </c>
      <c r="J10" s="7">
        <v>32</v>
      </c>
      <c r="K10" s="6">
        <f>I10*J10/1000000</f>
        <v>0.167936</v>
      </c>
      <c r="L10" s="7">
        <v>4.7</v>
      </c>
      <c r="M10" s="33">
        <f t="shared" ref="M10:M17" si="1">I10/L10</f>
        <v>1116.5957446808511</v>
      </c>
      <c r="N10" s="7">
        <f>1000000*K10/M10</f>
        <v>150.4</v>
      </c>
      <c r="P10" s="9">
        <v>5747</v>
      </c>
      <c r="Q10" s="1">
        <v>55.6</v>
      </c>
      <c r="R10" s="6">
        <f>P10*Q10/1000000</f>
        <v>0.31953320000000002</v>
      </c>
      <c r="S10" s="7">
        <v>5.7</v>
      </c>
      <c r="T10" s="9">
        <f t="shared" ref="T10:T17" si="2">P10/S10</f>
        <v>1008.2456140350877</v>
      </c>
      <c r="U10" s="7">
        <f>1000000*R10/T10</f>
        <v>316.92</v>
      </c>
      <c r="W10" s="33">
        <v>1161886</v>
      </c>
      <c r="X10" s="7">
        <f>1000000*Y10/W10</f>
        <v>24.885812291395197</v>
      </c>
      <c r="Y10" s="6">
        <f>D10+K10+R10</f>
        <v>28.9144769</v>
      </c>
      <c r="Z10" s="6">
        <f>W10/AA10</f>
        <v>4.8032897142430961</v>
      </c>
      <c r="AA10" s="33">
        <f>F10+M10+T10</f>
        <v>241893.79969204927</v>
      </c>
      <c r="AB10" s="7">
        <f>1000000*Y10/AA10</f>
        <v>119.53376620984295</v>
      </c>
    </row>
    <row r="11" spans="1:28">
      <c r="A11" s="1" t="s">
        <v>27</v>
      </c>
      <c r="B11" s="33">
        <v>4197948</v>
      </c>
      <c r="C11" s="7">
        <v>29</v>
      </c>
      <c r="D11" s="6">
        <f t="shared" ref="D11:D22" si="3">B11*C11/1000000</f>
        <v>121.740492</v>
      </c>
      <c r="E11" s="7">
        <v>3.5</v>
      </c>
      <c r="F11" s="33">
        <f t="shared" si="0"/>
        <v>1199413.7142857143</v>
      </c>
      <c r="G11" s="7">
        <f t="shared" ref="G11:G22" si="4">1000000*D11/F11</f>
        <v>101.5</v>
      </c>
      <c r="I11" s="33">
        <v>12594</v>
      </c>
      <c r="J11" s="7">
        <v>18.5</v>
      </c>
      <c r="K11" s="6">
        <f t="shared" ref="K11:K22" si="5">I11*J11/1000000</f>
        <v>0.232989</v>
      </c>
      <c r="L11" s="7">
        <v>4.2</v>
      </c>
      <c r="M11" s="33">
        <f t="shared" si="1"/>
        <v>2998.5714285714284</v>
      </c>
      <c r="N11" s="7">
        <f t="shared" ref="N11:N17" si="6">1000000*K11/M11</f>
        <v>77.7</v>
      </c>
      <c r="P11" s="9">
        <v>6705</v>
      </c>
      <c r="Q11" s="1">
        <v>54.3</v>
      </c>
      <c r="R11" s="6">
        <f t="shared" ref="R11:R22" si="7">P11*Q11/1000000</f>
        <v>0.3640815</v>
      </c>
      <c r="S11" s="7">
        <v>5</v>
      </c>
      <c r="T11" s="9">
        <f t="shared" si="2"/>
        <v>1341</v>
      </c>
      <c r="U11" s="7">
        <f t="shared" ref="U11:U17" si="8">1000000*R11/T11</f>
        <v>271.5</v>
      </c>
      <c r="W11" s="33">
        <v>4217247</v>
      </c>
      <c r="X11" s="7">
        <f t="shared" ref="X11:X22" si="9">1000000*Y11/W11</f>
        <v>29.008868226120025</v>
      </c>
      <c r="Y11" s="6">
        <f t="shared" ref="Y11:Y25" si="10">D11+K11+R11</f>
        <v>122.3375625</v>
      </c>
      <c r="Z11" s="6">
        <f t="shared" ref="Z11:Z25" si="11">W11/AA11</f>
        <v>3.5034147362659627</v>
      </c>
      <c r="AA11" s="33">
        <f t="shared" ref="AA11:AA25" si="12">F11+M11+T11</f>
        <v>1203753.2857142857</v>
      </c>
      <c r="AB11" s="7">
        <f t="shared" ref="AB11:AB25" si="13">1000000*Y11/AA11</f>
        <v>101.63009642578635</v>
      </c>
    </row>
    <row r="12" spans="1:28">
      <c r="A12" s="1" t="s">
        <v>29</v>
      </c>
      <c r="B12" s="33">
        <v>9174149</v>
      </c>
      <c r="C12" s="7">
        <v>29.5</v>
      </c>
      <c r="D12" s="6">
        <f t="shared" si="3"/>
        <v>270.63739550000003</v>
      </c>
      <c r="E12" s="7">
        <v>5</v>
      </c>
      <c r="F12" s="33">
        <f t="shared" si="0"/>
        <v>1834829.8</v>
      </c>
      <c r="G12" s="7">
        <f t="shared" si="4"/>
        <v>147.5</v>
      </c>
      <c r="I12" s="33">
        <v>67170</v>
      </c>
      <c r="J12" s="7">
        <v>18.2</v>
      </c>
      <c r="K12" s="6">
        <f t="shared" si="5"/>
        <v>1.222494</v>
      </c>
      <c r="L12" s="7">
        <v>6.4</v>
      </c>
      <c r="M12" s="33">
        <f t="shared" si="1"/>
        <v>10495.3125</v>
      </c>
      <c r="N12" s="7">
        <f t="shared" si="6"/>
        <v>116.48</v>
      </c>
      <c r="P12" s="9">
        <v>21072</v>
      </c>
      <c r="Q12" s="1">
        <v>69.900000000000006</v>
      </c>
      <c r="R12" s="6">
        <f t="shared" si="7"/>
        <v>1.4729328000000002</v>
      </c>
      <c r="S12" s="7">
        <v>3.8</v>
      </c>
      <c r="T12" s="9">
        <f t="shared" si="2"/>
        <v>5545.2631578947367</v>
      </c>
      <c r="U12" s="7">
        <f t="shared" si="8"/>
        <v>265.62</v>
      </c>
      <c r="W12" s="33">
        <v>9262391</v>
      </c>
      <c r="X12" s="7">
        <f t="shared" si="9"/>
        <v>29.509963712393485</v>
      </c>
      <c r="Y12" s="6">
        <f t="shared" si="10"/>
        <v>273.33282230000003</v>
      </c>
      <c r="Z12" s="6">
        <f t="shared" si="11"/>
        <v>5.0043434277279779</v>
      </c>
      <c r="AA12" s="33">
        <f t="shared" si="12"/>
        <v>1850870.3756578949</v>
      </c>
      <c r="AB12" s="7">
        <f t="shared" si="13"/>
        <v>147.67799295660745</v>
      </c>
    </row>
    <row r="13" spans="1:28">
      <c r="A13" s="1" t="s">
        <v>30</v>
      </c>
      <c r="B13" s="33">
        <v>6634935</v>
      </c>
      <c r="C13" s="7">
        <v>30.1</v>
      </c>
      <c r="D13" s="6">
        <f t="shared" si="3"/>
        <v>199.7115435</v>
      </c>
      <c r="E13" s="7">
        <v>4</v>
      </c>
      <c r="F13" s="33">
        <f t="shared" si="0"/>
        <v>1658733.75</v>
      </c>
      <c r="G13" s="7">
        <f t="shared" si="4"/>
        <v>120.4</v>
      </c>
      <c r="I13" s="33">
        <v>422959</v>
      </c>
      <c r="J13" s="7">
        <v>35.1</v>
      </c>
      <c r="K13" s="6">
        <f t="shared" si="5"/>
        <v>14.8458609</v>
      </c>
      <c r="L13" s="7">
        <v>3.9</v>
      </c>
      <c r="M13" s="33">
        <f t="shared" si="1"/>
        <v>108451.02564102564</v>
      </c>
      <c r="N13" s="7">
        <f t="shared" si="6"/>
        <v>136.89000000000001</v>
      </c>
      <c r="P13" s="9">
        <v>316085</v>
      </c>
      <c r="Q13" s="1">
        <v>51.9</v>
      </c>
      <c r="R13" s="6">
        <f t="shared" si="7"/>
        <v>16.404811500000001</v>
      </c>
      <c r="S13" s="7">
        <v>4</v>
      </c>
      <c r="T13" s="9">
        <f t="shared" si="2"/>
        <v>79021.25</v>
      </c>
      <c r="U13" s="7">
        <f t="shared" si="8"/>
        <v>207.60000000000002</v>
      </c>
      <c r="W13" s="33">
        <v>7373979</v>
      </c>
      <c r="X13" s="7">
        <f t="shared" si="9"/>
        <v>31.321246765145382</v>
      </c>
      <c r="Y13" s="6">
        <f t="shared" si="10"/>
        <v>230.96221589999999</v>
      </c>
      <c r="Z13" s="6">
        <f t="shared" si="11"/>
        <v>3.9941257354740043</v>
      </c>
      <c r="AA13" s="33">
        <f t="shared" si="12"/>
        <v>1846206.0256410257</v>
      </c>
      <c r="AB13" s="7">
        <f t="shared" si="13"/>
        <v>125.10099777179907</v>
      </c>
    </row>
    <row r="14" spans="1:28">
      <c r="A14" s="1" t="s">
        <v>31</v>
      </c>
      <c r="B14" s="33">
        <v>6704186</v>
      </c>
      <c r="C14" s="7">
        <v>48.4</v>
      </c>
      <c r="D14" s="6">
        <f t="shared" si="3"/>
        <v>324.48260239999996</v>
      </c>
      <c r="E14" s="7">
        <v>6.2</v>
      </c>
      <c r="F14" s="33">
        <f t="shared" si="0"/>
        <v>1081320.3225806451</v>
      </c>
      <c r="G14" s="7">
        <f t="shared" si="4"/>
        <v>300.08</v>
      </c>
      <c r="I14" s="33">
        <v>34634</v>
      </c>
      <c r="J14" s="7">
        <v>75</v>
      </c>
      <c r="K14" s="6">
        <f t="shared" si="5"/>
        <v>2.59755</v>
      </c>
      <c r="L14" s="7">
        <v>6.5</v>
      </c>
      <c r="M14" s="33">
        <f t="shared" si="1"/>
        <v>5328.3076923076924</v>
      </c>
      <c r="N14" s="7">
        <f t="shared" si="6"/>
        <v>487.5</v>
      </c>
      <c r="P14" s="9">
        <v>36398</v>
      </c>
      <c r="Q14" s="1">
        <v>120.9</v>
      </c>
      <c r="R14" s="6">
        <f t="shared" si="7"/>
        <v>4.4005182000000005</v>
      </c>
      <c r="S14" s="7">
        <v>6.3</v>
      </c>
      <c r="T14" s="9">
        <f t="shared" si="2"/>
        <v>5777.460317460318</v>
      </c>
      <c r="U14" s="7">
        <f t="shared" si="8"/>
        <v>761.67</v>
      </c>
      <c r="W14" s="33">
        <v>6775218</v>
      </c>
      <c r="X14" s="7">
        <f t="shared" si="9"/>
        <v>48.925461970374982</v>
      </c>
      <c r="Y14" s="6">
        <f t="shared" si="10"/>
        <v>331.4806706</v>
      </c>
      <c r="Z14" s="6">
        <f t="shared" si="11"/>
        <v>6.2019921149432289</v>
      </c>
      <c r="AA14" s="33">
        <f t="shared" si="12"/>
        <v>1092426.0905904132</v>
      </c>
      <c r="AB14" s="7">
        <f t="shared" si="13"/>
        <v>303.43532936022041</v>
      </c>
    </row>
    <row r="15" spans="1:28">
      <c r="A15" s="1" t="s">
        <v>32</v>
      </c>
      <c r="B15" s="33">
        <v>1998395</v>
      </c>
      <c r="C15" s="7">
        <v>50.7</v>
      </c>
      <c r="D15" s="6">
        <f t="shared" si="3"/>
        <v>101.31862649999999</v>
      </c>
      <c r="E15" s="7">
        <v>4.9000000000000004</v>
      </c>
      <c r="F15" s="33">
        <f t="shared" si="0"/>
        <v>407835.71428571426</v>
      </c>
      <c r="G15" s="7">
        <f t="shared" si="4"/>
        <v>248.43</v>
      </c>
      <c r="I15" s="33">
        <v>168974</v>
      </c>
      <c r="J15" s="7">
        <v>62</v>
      </c>
      <c r="K15" s="6">
        <f t="shared" si="5"/>
        <v>10.476388</v>
      </c>
      <c r="L15" s="7">
        <v>5.6</v>
      </c>
      <c r="M15" s="33">
        <f t="shared" si="1"/>
        <v>30173.928571428572</v>
      </c>
      <c r="N15" s="7">
        <f t="shared" si="6"/>
        <v>347.2</v>
      </c>
      <c r="P15" s="9">
        <v>221260</v>
      </c>
      <c r="Q15" s="1">
        <v>111.6</v>
      </c>
      <c r="R15" s="6">
        <f t="shared" si="7"/>
        <v>24.692616000000001</v>
      </c>
      <c r="S15" s="7">
        <v>4.9000000000000004</v>
      </c>
      <c r="T15" s="9">
        <f t="shared" si="2"/>
        <v>45155.102040816324</v>
      </c>
      <c r="U15" s="7">
        <f t="shared" si="8"/>
        <v>546.84</v>
      </c>
      <c r="W15" s="33">
        <v>2388629</v>
      </c>
      <c r="X15" s="7">
        <f t="shared" si="9"/>
        <v>57.140573316324968</v>
      </c>
      <c r="Y15" s="6">
        <f t="shared" si="10"/>
        <v>136.48763049999999</v>
      </c>
      <c r="Z15" s="6">
        <f t="shared" si="11"/>
        <v>4.9437154205124401</v>
      </c>
      <c r="AA15" s="33">
        <f t="shared" si="12"/>
        <v>483164.74489795917</v>
      </c>
      <c r="AB15" s="7">
        <f t="shared" si="13"/>
        <v>282.48673344083738</v>
      </c>
    </row>
    <row r="16" spans="1:28">
      <c r="A16" s="1" t="s">
        <v>33</v>
      </c>
      <c r="B16" s="33">
        <v>135205</v>
      </c>
      <c r="C16" s="7">
        <v>56</v>
      </c>
      <c r="D16" s="6">
        <f t="shared" si="3"/>
        <v>7.5714800000000002</v>
      </c>
      <c r="E16" s="7">
        <v>6.5</v>
      </c>
      <c r="F16" s="33">
        <f t="shared" si="0"/>
        <v>20800.76923076923</v>
      </c>
      <c r="G16" s="7">
        <f t="shared" si="4"/>
        <v>364</v>
      </c>
      <c r="I16" s="33">
        <v>5248</v>
      </c>
      <c r="J16" s="7">
        <v>98.3</v>
      </c>
      <c r="K16" s="6">
        <f t="shared" si="5"/>
        <v>0.51587839999999996</v>
      </c>
      <c r="L16" s="7">
        <v>8.6</v>
      </c>
      <c r="M16" s="33">
        <f t="shared" si="1"/>
        <v>610.23255813953494</v>
      </c>
      <c r="N16" s="7">
        <f t="shared" si="6"/>
        <v>845.37999999999988</v>
      </c>
      <c r="P16" s="9">
        <v>6705</v>
      </c>
      <c r="Q16" s="1">
        <v>176.3</v>
      </c>
      <c r="R16" s="6">
        <f t="shared" si="7"/>
        <v>1.1820915000000001</v>
      </c>
      <c r="S16" s="7">
        <v>5.5</v>
      </c>
      <c r="T16" s="9">
        <f t="shared" si="2"/>
        <v>1219.090909090909</v>
      </c>
      <c r="U16" s="7">
        <f t="shared" si="8"/>
        <v>969.65000000000009</v>
      </c>
      <c r="W16" s="33">
        <v>147158</v>
      </c>
      <c r="X16" s="7">
        <f t="shared" si="9"/>
        <v>62.989779013033612</v>
      </c>
      <c r="Y16" s="6">
        <f t="shared" si="10"/>
        <v>9.2694498999999997</v>
      </c>
      <c r="Z16" s="6">
        <f t="shared" si="11"/>
        <v>6.5027572782769747</v>
      </c>
      <c r="AA16" s="33">
        <f t="shared" si="12"/>
        <v>22630.092697999673</v>
      </c>
      <c r="AB16" s="7">
        <f t="shared" si="13"/>
        <v>409.60724393406258</v>
      </c>
    </row>
    <row r="17" spans="1:28">
      <c r="A17" s="1" t="s">
        <v>34</v>
      </c>
      <c r="B17" s="33">
        <v>811230</v>
      </c>
      <c r="C17" s="7">
        <v>72.260000000000005</v>
      </c>
      <c r="D17" s="6">
        <f t="shared" si="3"/>
        <v>58.619479800000008</v>
      </c>
      <c r="E17" s="7">
        <v>5.0999999999999996</v>
      </c>
      <c r="F17" s="33">
        <f t="shared" si="0"/>
        <v>159064.70588235295</v>
      </c>
      <c r="G17" s="7">
        <f t="shared" si="4"/>
        <v>368.52600000000001</v>
      </c>
      <c r="I17" s="33">
        <v>207806</v>
      </c>
      <c r="J17" s="7">
        <v>86.8</v>
      </c>
      <c r="K17" s="6">
        <f t="shared" si="5"/>
        <v>18.037560800000001</v>
      </c>
      <c r="L17" s="7">
        <v>5.6</v>
      </c>
      <c r="M17" s="33">
        <f t="shared" si="1"/>
        <v>37108.21428571429</v>
      </c>
      <c r="N17" s="7">
        <f t="shared" si="6"/>
        <v>486.08</v>
      </c>
      <c r="P17" s="9">
        <v>221260</v>
      </c>
      <c r="Q17" s="1">
        <v>108.6</v>
      </c>
      <c r="R17" s="6">
        <f t="shared" si="7"/>
        <v>24.028835999999998</v>
      </c>
      <c r="S17" s="7">
        <v>7.2</v>
      </c>
      <c r="T17" s="9">
        <f t="shared" si="2"/>
        <v>30730.555555555555</v>
      </c>
      <c r="U17" s="7">
        <f t="shared" si="8"/>
        <v>781.92000000000007</v>
      </c>
      <c r="W17" s="33">
        <v>1240296</v>
      </c>
      <c r="X17" s="7">
        <f t="shared" si="9"/>
        <v>81.178909389371583</v>
      </c>
      <c r="Y17" s="6">
        <f t="shared" si="10"/>
        <v>100.68587660000001</v>
      </c>
      <c r="Z17" s="6">
        <f t="shared" si="11"/>
        <v>5.4661833453390045</v>
      </c>
      <c r="AA17" s="33">
        <f t="shared" si="12"/>
        <v>226903.4757236228</v>
      </c>
      <c r="AB17" s="7">
        <f t="shared" si="13"/>
        <v>443.73880249696703</v>
      </c>
    </row>
    <row r="18" spans="1:28">
      <c r="A18" s="2" t="s">
        <v>17</v>
      </c>
      <c r="C18" s="7"/>
      <c r="D18" s="6"/>
      <c r="E18" s="7"/>
      <c r="G18" s="7"/>
      <c r="J18" s="7"/>
      <c r="K18" s="6"/>
      <c r="L18" s="7"/>
      <c r="N18" s="7"/>
      <c r="P18" s="9"/>
      <c r="R18" s="6"/>
      <c r="S18" s="7"/>
      <c r="T18" s="9"/>
      <c r="U18" s="7"/>
      <c r="X18" s="7"/>
      <c r="Y18" s="6"/>
      <c r="Z18" s="6"/>
      <c r="AB18" s="7"/>
    </row>
    <row r="19" spans="1:28">
      <c r="A19" s="1" t="s">
        <v>35</v>
      </c>
      <c r="B19" s="33">
        <v>913458</v>
      </c>
      <c r="C19" s="7">
        <v>95.2</v>
      </c>
      <c r="D19" s="6">
        <f t="shared" si="3"/>
        <v>86.96120160000001</v>
      </c>
      <c r="E19" s="7">
        <v>5.0999999999999996</v>
      </c>
      <c r="F19" s="33">
        <f>B19/E19</f>
        <v>179109.4117647059</v>
      </c>
      <c r="G19" s="7">
        <f t="shared" si="4"/>
        <v>485.52</v>
      </c>
      <c r="I19" s="33">
        <v>17842</v>
      </c>
      <c r="J19" s="7">
        <v>133.69999999999999</v>
      </c>
      <c r="K19" s="6">
        <f t="shared" si="5"/>
        <v>2.3854753999999998</v>
      </c>
      <c r="L19" s="7">
        <v>6.3</v>
      </c>
      <c r="M19" s="33">
        <f>I19/L19</f>
        <v>2832.063492063492</v>
      </c>
      <c r="N19" s="7">
        <f>1000000*K19/M19</f>
        <v>842.31</v>
      </c>
      <c r="P19" s="9">
        <v>6705</v>
      </c>
      <c r="Q19" s="1">
        <v>218.6</v>
      </c>
      <c r="R19" s="6">
        <f t="shared" si="7"/>
        <v>1.465713</v>
      </c>
      <c r="S19" s="7">
        <v>8.6999999999999993</v>
      </c>
      <c r="T19" s="9">
        <f>P19/S19</f>
        <v>770.68965517241384</v>
      </c>
      <c r="U19" s="7">
        <f>1000000*R19/T19</f>
        <v>1901.82</v>
      </c>
      <c r="W19" s="33">
        <v>938005</v>
      </c>
      <c r="X19" s="7">
        <f t="shared" si="9"/>
        <v>96.814398643930488</v>
      </c>
      <c r="Y19" s="6">
        <f t="shared" si="10"/>
        <v>90.812390000000008</v>
      </c>
      <c r="Z19" s="6">
        <f t="shared" si="11"/>
        <v>5.1337851557506964</v>
      </c>
      <c r="AA19" s="33">
        <f t="shared" si="12"/>
        <v>182712.1649119418</v>
      </c>
      <c r="AB19" s="7">
        <f t="shared" si="13"/>
        <v>497.02432262114064</v>
      </c>
    </row>
    <row r="20" spans="1:28">
      <c r="A20" s="1" t="s">
        <v>36</v>
      </c>
      <c r="B20" s="33">
        <v>847504</v>
      </c>
      <c r="C20" s="7">
        <v>129.80000000000001</v>
      </c>
      <c r="D20" s="6">
        <f t="shared" si="3"/>
        <v>110.0060192</v>
      </c>
      <c r="E20" s="7">
        <v>8.4</v>
      </c>
      <c r="F20" s="33">
        <f>B20/E20</f>
        <v>100893.33333333333</v>
      </c>
      <c r="G20" s="7">
        <f t="shared" si="4"/>
        <v>1090.3200000000002</v>
      </c>
      <c r="I20" s="33">
        <v>2099</v>
      </c>
      <c r="J20" s="7">
        <v>161</v>
      </c>
      <c r="K20" s="6">
        <f t="shared" si="5"/>
        <v>0.33793899999999999</v>
      </c>
      <c r="L20" s="7">
        <v>9</v>
      </c>
      <c r="M20" s="33">
        <f>I20/L20</f>
        <v>233.22222222222223</v>
      </c>
      <c r="N20" s="7">
        <f>1000000*K20/M20</f>
        <v>1449</v>
      </c>
      <c r="P20" s="9">
        <v>958</v>
      </c>
      <c r="Q20" s="1">
        <v>573.20000000000005</v>
      </c>
      <c r="R20" s="6">
        <f t="shared" si="7"/>
        <v>0.5491256000000001</v>
      </c>
      <c r="S20" s="7">
        <v>6.5</v>
      </c>
      <c r="T20" s="9">
        <f>P20/S20</f>
        <v>147.38461538461539</v>
      </c>
      <c r="U20" s="7">
        <f>1000000*R20/T20</f>
        <v>3725.8000000000006</v>
      </c>
      <c r="W20" s="33">
        <v>850561</v>
      </c>
      <c r="X20" s="7">
        <f t="shared" si="9"/>
        <v>130.37640310336354</v>
      </c>
      <c r="Y20" s="6">
        <f t="shared" si="10"/>
        <v>110.8930838</v>
      </c>
      <c r="Z20" s="6">
        <f t="shared" si="11"/>
        <v>8.3986166487088294</v>
      </c>
      <c r="AA20" s="33">
        <f t="shared" si="12"/>
        <v>101273.94017094016</v>
      </c>
      <c r="AB20" s="7">
        <f t="shared" si="13"/>
        <v>1094.9814297026826</v>
      </c>
    </row>
    <row r="21" spans="1:28">
      <c r="A21" s="1" t="s">
        <v>37</v>
      </c>
      <c r="B21" s="33">
        <v>303387</v>
      </c>
      <c r="C21" s="7">
        <v>147.69999999999999</v>
      </c>
      <c r="D21" s="6">
        <f t="shared" si="3"/>
        <v>44.810259899999998</v>
      </c>
      <c r="E21" s="7">
        <v>6.5</v>
      </c>
      <c r="F21" s="33">
        <f>B21/E21</f>
        <v>46674.923076923078</v>
      </c>
      <c r="G21" s="7">
        <f t="shared" si="4"/>
        <v>960.05</v>
      </c>
      <c r="I21" s="33">
        <v>99705</v>
      </c>
      <c r="J21" s="7">
        <v>145.6</v>
      </c>
      <c r="K21" s="6">
        <f t="shared" si="5"/>
        <v>14.517048000000001</v>
      </c>
      <c r="L21" s="7">
        <v>6.3</v>
      </c>
      <c r="M21" s="33">
        <f>I21/L21</f>
        <v>15826.190476190477</v>
      </c>
      <c r="N21" s="7">
        <f>1000000*K21/M21</f>
        <v>917.28</v>
      </c>
      <c r="P21" s="9">
        <v>112067</v>
      </c>
      <c r="Q21" s="1">
        <v>178.3</v>
      </c>
      <c r="R21" s="6">
        <f t="shared" si="7"/>
        <v>19.981546100000003</v>
      </c>
      <c r="S21" s="7">
        <v>7.6</v>
      </c>
      <c r="T21" s="9">
        <f>P21/S21</f>
        <v>14745.657894736843</v>
      </c>
      <c r="U21" s="7">
        <f>1000000*R21/T21</f>
        <v>1355.08</v>
      </c>
      <c r="W21" s="33">
        <v>515159</v>
      </c>
      <c r="X21" s="7">
        <f t="shared" si="9"/>
        <v>153.95024448762422</v>
      </c>
      <c r="Y21" s="6">
        <f t="shared" si="10"/>
        <v>79.308853999999997</v>
      </c>
      <c r="Z21" s="6">
        <f t="shared" si="11"/>
        <v>6.6690036404665269</v>
      </c>
      <c r="AA21" s="33">
        <f t="shared" si="12"/>
        <v>77246.771447850391</v>
      </c>
      <c r="AB21" s="7">
        <f t="shared" si="13"/>
        <v>1026.6947409386776</v>
      </c>
    </row>
    <row r="22" spans="1:28">
      <c r="A22" s="1" t="s">
        <v>38</v>
      </c>
      <c r="B22" s="33">
        <v>105524</v>
      </c>
      <c r="C22" s="7">
        <v>176.6</v>
      </c>
      <c r="D22" s="6">
        <f t="shared" si="3"/>
        <v>18.635538399999998</v>
      </c>
      <c r="E22" s="7">
        <v>6.4</v>
      </c>
      <c r="F22" s="33">
        <f>B22/E22</f>
        <v>16488.125</v>
      </c>
      <c r="G22" s="7">
        <f t="shared" si="4"/>
        <v>1130.24</v>
      </c>
      <c r="I22" s="33">
        <v>5246</v>
      </c>
      <c r="J22" s="7">
        <v>207.3</v>
      </c>
      <c r="K22" s="6">
        <f t="shared" si="5"/>
        <v>1.0874958000000001</v>
      </c>
      <c r="L22" s="7">
        <v>7.7</v>
      </c>
      <c r="M22" s="33">
        <f>I22/L22</f>
        <v>681.2987012987013</v>
      </c>
      <c r="N22" s="7">
        <f>1000000*K22/M22</f>
        <v>1596.21</v>
      </c>
      <c r="P22" s="9">
        <v>2872</v>
      </c>
      <c r="Q22" s="1">
        <v>577.1</v>
      </c>
      <c r="R22" s="6">
        <f t="shared" si="7"/>
        <v>1.6574312</v>
      </c>
      <c r="S22" s="7">
        <v>7.9</v>
      </c>
      <c r="T22" s="9">
        <f>P22/S22</f>
        <v>363.54430379746833</v>
      </c>
      <c r="U22" s="7">
        <f>1000000*R22/T22</f>
        <v>4559.09</v>
      </c>
      <c r="W22" s="33">
        <v>113642</v>
      </c>
      <c r="X22" s="7">
        <f t="shared" si="9"/>
        <v>188.13876383731366</v>
      </c>
      <c r="Y22" s="6">
        <f t="shared" si="10"/>
        <v>21.380465399999999</v>
      </c>
      <c r="Z22" s="6">
        <f t="shared" si="11"/>
        <v>6.4816179420944922</v>
      </c>
      <c r="AA22" s="33">
        <f t="shared" si="12"/>
        <v>17532.968005096169</v>
      </c>
      <c r="AB22" s="7">
        <f t="shared" si="13"/>
        <v>1219.4435872914105</v>
      </c>
    </row>
    <row r="23" spans="1:28">
      <c r="A23" s="2" t="s">
        <v>18</v>
      </c>
      <c r="D23" s="6"/>
      <c r="E23" s="6"/>
      <c r="G23" s="7"/>
      <c r="K23" s="6"/>
      <c r="L23" s="6"/>
      <c r="N23" s="7"/>
      <c r="P23" s="9"/>
      <c r="R23" s="6"/>
      <c r="S23" s="6"/>
      <c r="U23" s="7"/>
      <c r="Y23" s="6"/>
      <c r="Z23" s="6"/>
      <c r="AB23" s="7"/>
    </row>
    <row r="24" spans="1:28">
      <c r="D24" s="6"/>
      <c r="E24" s="6"/>
      <c r="G24" s="7"/>
      <c r="K24" s="6"/>
      <c r="L24" s="6"/>
      <c r="N24" s="7"/>
      <c r="P24" s="9"/>
      <c r="R24" s="6"/>
      <c r="S24" s="6"/>
      <c r="U24" s="7"/>
      <c r="Y24" s="6"/>
      <c r="Z24" s="6"/>
      <c r="AB24" s="7"/>
    </row>
    <row r="25" spans="1:28">
      <c r="A25" s="1" t="s">
        <v>39</v>
      </c>
      <c r="B25" s="33">
        <v>32976812</v>
      </c>
      <c r="C25" s="7">
        <f>1000000*D25/B25</f>
        <v>41.632940336985882</v>
      </c>
      <c r="D25" s="6">
        <f>SUM(D10:D22)</f>
        <v>1372.9216465</v>
      </c>
      <c r="E25" s="6">
        <f>B25/F25</f>
        <v>4.7483265128632839</v>
      </c>
      <c r="F25" s="33">
        <f>SUM(F10:F22)</f>
        <v>6944933.5277734902</v>
      </c>
      <c r="G25" s="7">
        <f>1000000*D25/F25</f>
        <v>197.68679441056531</v>
      </c>
      <c r="I25" s="33">
        <v>1049525</v>
      </c>
      <c r="J25" s="7">
        <f>1000000*K25/I25</f>
        <v>63.290169648174171</v>
      </c>
      <c r="K25" s="6">
        <f>SUM(K10:K22)</f>
        <v>66.424615299999999</v>
      </c>
      <c r="L25" s="6">
        <f>I25/M25</f>
        <v>4.8621768241437779</v>
      </c>
      <c r="M25" s="33">
        <f>SUM(M10:M22)</f>
        <v>215854.96331364292</v>
      </c>
      <c r="N25" s="7">
        <f>1000000*K25/M25</f>
        <v>307.7279960594804</v>
      </c>
      <c r="P25" s="9">
        <v>957834</v>
      </c>
      <c r="Q25" s="7">
        <f>1000000*R25/P25</f>
        <v>100.76822977676716</v>
      </c>
      <c r="R25" s="6">
        <f>SUM(R10:R22)</f>
        <v>96.519236599999999</v>
      </c>
      <c r="S25" s="6">
        <f>P25/T25</f>
        <v>5.1544880504523904</v>
      </c>
      <c r="T25" s="9">
        <f>SUM(T10:T22)</f>
        <v>185825.24406394432</v>
      </c>
      <c r="U25" s="7">
        <f>1000000*R25/T25</f>
        <v>519.40863624958706</v>
      </c>
      <c r="W25" s="33">
        <v>34984171</v>
      </c>
      <c r="X25" s="7">
        <f>1000000*Y25/W25</f>
        <v>43.901726252138431</v>
      </c>
      <c r="Y25" s="6">
        <f t="shared" si="10"/>
        <v>1535.8654984</v>
      </c>
      <c r="Z25" s="6">
        <f t="shared" si="11"/>
        <v>4.7619450622009021</v>
      </c>
      <c r="AA25" s="33">
        <f t="shared" si="12"/>
        <v>7346613.7351510776</v>
      </c>
      <c r="AB25" s="7">
        <f t="shared" si="13"/>
        <v>209.05760854846633</v>
      </c>
    </row>
    <row r="27" spans="1:28">
      <c r="A27" s="1" t="s">
        <v>64</v>
      </c>
    </row>
    <row r="28" spans="1:28">
      <c r="A28" s="1" t="s">
        <v>65</v>
      </c>
    </row>
    <row r="29" spans="1:28">
      <c r="A29" s="1" t="s">
        <v>55</v>
      </c>
    </row>
    <row r="30" spans="1:28">
      <c r="A30" s="1" t="s">
        <v>0</v>
      </c>
    </row>
    <row r="33" spans="1:2">
      <c r="A33" s="8" t="s">
        <v>54</v>
      </c>
    </row>
    <row r="34" spans="1:2">
      <c r="A34" s="1" t="s">
        <v>42</v>
      </c>
      <c r="B34" s="33">
        <v>34984171</v>
      </c>
    </row>
    <row r="35" spans="1:2">
      <c r="A35" s="1" t="s">
        <v>40</v>
      </c>
      <c r="B35" s="33">
        <v>131611</v>
      </c>
    </row>
    <row r="36" spans="1:2">
      <c r="A36" s="1" t="s">
        <v>41</v>
      </c>
      <c r="B36" s="33">
        <v>284</v>
      </c>
    </row>
    <row r="37" spans="1:2">
      <c r="A37" s="1" t="s">
        <v>44</v>
      </c>
      <c r="B37" s="33">
        <v>957834</v>
      </c>
    </row>
    <row r="38" spans="1:2">
      <c r="A38" s="1" t="s">
        <v>45</v>
      </c>
      <c r="B38" s="33">
        <v>378638</v>
      </c>
    </row>
    <row r="39" spans="1:2">
      <c r="A39" s="1" t="s">
        <v>43</v>
      </c>
      <c r="B39" s="33">
        <v>179079</v>
      </c>
    </row>
    <row r="40" spans="1:2">
      <c r="A40" s="1" t="s">
        <v>46</v>
      </c>
      <c r="B40" s="33">
        <v>255124</v>
      </c>
    </row>
    <row r="41" spans="1:2">
      <c r="A41" s="1" t="s">
        <v>47</v>
      </c>
      <c r="B41" s="33">
        <v>144993</v>
      </c>
    </row>
    <row r="42" spans="1:2">
      <c r="A42" s="1" t="s">
        <v>48</v>
      </c>
      <c r="B42" s="33">
        <v>1049525</v>
      </c>
    </row>
    <row r="43" spans="1:2">
      <c r="A43" s="1" t="s">
        <v>49</v>
      </c>
      <c r="B43" s="33">
        <v>107622</v>
      </c>
    </row>
    <row r="44" spans="1:2">
      <c r="A44" s="1" t="s">
        <v>50</v>
      </c>
      <c r="B44" s="33">
        <v>157724</v>
      </c>
    </row>
    <row r="45" spans="1:2">
      <c r="A45" s="1" t="s">
        <v>51</v>
      </c>
      <c r="B45" s="33">
        <v>46920</v>
      </c>
    </row>
    <row r="46" spans="1:2">
      <c r="A46" s="1" t="s">
        <v>52</v>
      </c>
      <c r="B46" s="33">
        <v>57475</v>
      </c>
    </row>
    <row r="47" spans="1:2">
      <c r="A47" s="1" t="s">
        <v>53</v>
      </c>
      <c r="B47" s="33">
        <v>679784</v>
      </c>
    </row>
    <row r="48" spans="1:2">
      <c r="A48" s="1" t="s">
        <v>1</v>
      </c>
    </row>
    <row r="50" spans="1:1">
      <c r="A50" s="1" t="s">
        <v>3</v>
      </c>
    </row>
    <row r="51" spans="1:1">
      <c r="A51" s="1" t="s">
        <v>2</v>
      </c>
    </row>
  </sheetData>
  <phoneticPr fontId="1" type="noConversion"/>
  <pageMargins left="0.75" right="0.75" top="1" bottom="1" header="0.5" footer="0.5"/>
  <pageSetup orientation="portrait" horizontalDpi="1200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2"/>
  <sheetViews>
    <sheetView topLeftCell="C1" zoomScaleNormal="100" workbookViewId="0">
      <pane ySplit="4280" topLeftCell="A34" activePane="bottomLeft"/>
      <selection activeCell="G5" sqref="G5"/>
      <selection pane="bottomLeft" activeCell="G54" sqref="G54"/>
    </sheetView>
  </sheetViews>
  <sheetFormatPr baseColWidth="10" defaultRowHeight="16"/>
  <cols>
    <col min="1" max="1" width="10.1640625" style="1" customWidth="1"/>
    <col min="2" max="2" width="22.5" style="1" customWidth="1"/>
    <col min="3" max="5" width="10.83203125" style="1"/>
    <col min="6" max="6" width="3.83203125" style="1" customWidth="1"/>
    <col min="7" max="7" width="9.6640625" style="1" customWidth="1"/>
    <col min="8" max="8" width="8.6640625" style="1" customWidth="1"/>
    <col min="9" max="16384" width="10.83203125" style="1"/>
  </cols>
  <sheetData>
    <row r="2" spans="1:11" ht="18">
      <c r="A2" s="10">
        <v>39387</v>
      </c>
      <c r="B2" s="3" t="s">
        <v>56</v>
      </c>
      <c r="C2" s="1" t="s">
        <v>66</v>
      </c>
    </row>
    <row r="4" spans="1:11">
      <c r="G4" s="11" t="s">
        <v>58</v>
      </c>
    </row>
    <row r="5" spans="1:11">
      <c r="G5" s="1" t="s">
        <v>57</v>
      </c>
    </row>
    <row r="6" spans="1:11">
      <c r="A6" s="2" t="s">
        <v>70</v>
      </c>
      <c r="B6" s="11"/>
      <c r="G6" s="12" t="s">
        <v>80</v>
      </c>
    </row>
    <row r="7" spans="1:11">
      <c r="A7" s="2" t="s">
        <v>71</v>
      </c>
      <c r="B7" s="11"/>
      <c r="H7" s="12" t="s">
        <v>74</v>
      </c>
    </row>
    <row r="8" spans="1:11">
      <c r="A8" s="2" t="s">
        <v>72</v>
      </c>
      <c r="C8" s="2" t="s">
        <v>25</v>
      </c>
      <c r="D8" s="2" t="s">
        <v>10</v>
      </c>
      <c r="E8" s="2" t="s">
        <v>9</v>
      </c>
      <c r="I8" s="12" t="s">
        <v>81</v>
      </c>
    </row>
    <row r="9" spans="1:11">
      <c r="A9" s="2"/>
      <c r="C9" s="2"/>
      <c r="D9" s="2" t="s">
        <v>14</v>
      </c>
      <c r="E9" s="2" t="s">
        <v>8</v>
      </c>
      <c r="J9" s="12" t="s">
        <v>75</v>
      </c>
    </row>
    <row r="10" spans="1:11">
      <c r="A10" s="2" t="s">
        <v>69</v>
      </c>
      <c r="B10" s="1" t="s">
        <v>24</v>
      </c>
      <c r="C10" s="2"/>
      <c r="D10" s="2" t="s">
        <v>28</v>
      </c>
      <c r="E10" s="2" t="s">
        <v>16</v>
      </c>
      <c r="K10" s="13" t="s">
        <v>76</v>
      </c>
    </row>
    <row r="12" spans="1:11">
      <c r="A12" s="1">
        <v>1</v>
      </c>
      <c r="B12" s="1" t="s">
        <v>26</v>
      </c>
      <c r="C12" s="9">
        <v>1150891</v>
      </c>
      <c r="D12" s="7">
        <v>24.7</v>
      </c>
      <c r="E12" s="6">
        <v>28.427007700000001</v>
      </c>
      <c r="F12" s="18"/>
      <c r="G12" s="6">
        <f>100*C12/34984171</f>
        <v>3.2897478119461514</v>
      </c>
      <c r="H12" s="6">
        <f>100*E12/1535.87</f>
        <v>1.850873296568069</v>
      </c>
      <c r="I12" s="6">
        <v>3.2897478119461514</v>
      </c>
      <c r="J12" s="6">
        <v>1.850873296568069</v>
      </c>
      <c r="K12" s="6">
        <f>G12*(I12-J12)/100</f>
        <v>4.7335342886301257E-2</v>
      </c>
    </row>
    <row r="13" spans="1:11">
      <c r="A13" s="1">
        <v>1</v>
      </c>
      <c r="B13" s="1" t="s">
        <v>27</v>
      </c>
      <c r="C13" s="9">
        <v>4197948</v>
      </c>
      <c r="D13" s="7">
        <v>29</v>
      </c>
      <c r="E13" s="6">
        <v>121.740492</v>
      </c>
      <c r="F13" s="18"/>
      <c r="G13" s="6">
        <f t="shared" ref="G13:G47" si="0">100*C13/34984171</f>
        <v>11.999564031401516</v>
      </c>
      <c r="H13" s="6">
        <f t="shared" ref="H13:H47" si="1">100*E13/1535.87</f>
        <v>7.9264841425381061</v>
      </c>
      <c r="I13" s="6">
        <f>G13+I12</f>
        <v>15.289311843347667</v>
      </c>
      <c r="J13" s="6">
        <f>H13+J12</f>
        <v>9.7773574391061757</v>
      </c>
      <c r="K13" s="16">
        <f>G13*((I13-J13)+(I12-J12))/100</f>
        <v>0.83406916692292499</v>
      </c>
    </row>
    <row r="14" spans="1:11">
      <c r="A14" s="1">
        <v>1</v>
      </c>
      <c r="B14" s="1" t="s">
        <v>29</v>
      </c>
      <c r="C14" s="9">
        <v>9174149</v>
      </c>
      <c r="D14" s="7">
        <v>29.5</v>
      </c>
      <c r="E14" s="6">
        <v>270.63739550000003</v>
      </c>
      <c r="F14" s="18"/>
      <c r="G14" s="6">
        <f t="shared" si="0"/>
        <v>26.223714147749849</v>
      </c>
      <c r="H14" s="6">
        <f t="shared" si="1"/>
        <v>17.621113473145517</v>
      </c>
      <c r="I14" s="6">
        <f t="shared" ref="I14:I47" si="2">G14+I13</f>
        <v>41.513025991097514</v>
      </c>
      <c r="J14" s="6">
        <f t="shared" ref="J14:J47" si="3">H14+J13</f>
        <v>27.398470912251693</v>
      </c>
      <c r="K14" s="16">
        <f t="shared" ref="K14:K47" si="4">G14*((I14-J14)+(I13-J13))/100</f>
        <v>5.1467997440258326</v>
      </c>
    </row>
    <row r="15" spans="1:11">
      <c r="A15" s="1">
        <v>1</v>
      </c>
      <c r="B15" s="1" t="s">
        <v>30</v>
      </c>
      <c r="C15" s="9">
        <v>6634935</v>
      </c>
      <c r="D15" s="7">
        <v>30.1</v>
      </c>
      <c r="E15" s="6">
        <v>199.7115435</v>
      </c>
      <c r="F15" s="18"/>
      <c r="G15" s="6">
        <f t="shared" si="0"/>
        <v>18.965534441276315</v>
      </c>
      <c r="H15" s="6">
        <f t="shared" si="1"/>
        <v>13.003154140649926</v>
      </c>
      <c r="I15" s="6">
        <f t="shared" si="2"/>
        <v>60.478560432373826</v>
      </c>
      <c r="J15" s="6">
        <f t="shared" si="3"/>
        <v>40.401625052901622</v>
      </c>
      <c r="K15" s="16">
        <f t="shared" si="4"/>
        <v>6.4845988988580112</v>
      </c>
    </row>
    <row r="16" spans="1:11">
      <c r="A16" s="1">
        <v>1</v>
      </c>
      <c r="B16" s="1" t="s">
        <v>31</v>
      </c>
      <c r="C16" s="9">
        <v>6704186</v>
      </c>
      <c r="D16" s="7">
        <v>48.4</v>
      </c>
      <c r="E16" s="6">
        <v>324.48260239999996</v>
      </c>
      <c r="F16" s="18"/>
      <c r="G16" s="6">
        <f t="shared" si="0"/>
        <v>19.163483965362506</v>
      </c>
      <c r="H16" s="6">
        <f t="shared" si="1"/>
        <v>21.126957515935594</v>
      </c>
      <c r="I16" s="6">
        <f t="shared" si="2"/>
        <v>79.642044397736328</v>
      </c>
      <c r="J16" s="6">
        <f t="shared" si="3"/>
        <v>61.528582568837216</v>
      </c>
      <c r="K16" s="16">
        <f t="shared" si="4"/>
        <v>7.3186106453344868</v>
      </c>
    </row>
    <row r="17" spans="1:11">
      <c r="A17" s="1">
        <v>1</v>
      </c>
      <c r="B17" s="1" t="s">
        <v>32</v>
      </c>
      <c r="C17" s="9">
        <v>1998395</v>
      </c>
      <c r="D17" s="7">
        <v>50.7</v>
      </c>
      <c r="E17" s="6">
        <v>101.31862649999999</v>
      </c>
      <c r="F17" s="18"/>
      <c r="G17" s="6">
        <f t="shared" si="0"/>
        <v>5.712283420979162</v>
      </c>
      <c r="H17" s="6">
        <f t="shared" si="1"/>
        <v>6.5968230709630369</v>
      </c>
      <c r="I17" s="6">
        <f t="shared" si="2"/>
        <v>85.35432781871549</v>
      </c>
      <c r="J17" s="6">
        <f t="shared" si="3"/>
        <v>68.125405639800249</v>
      </c>
      <c r="K17" s="16">
        <f t="shared" si="4"/>
        <v>2.0188571422571702</v>
      </c>
    </row>
    <row r="18" spans="1:11">
      <c r="A18" s="1">
        <v>1</v>
      </c>
      <c r="B18" s="1" t="s">
        <v>33</v>
      </c>
      <c r="C18" s="9">
        <v>135205</v>
      </c>
      <c r="D18" s="7">
        <v>56</v>
      </c>
      <c r="E18" s="6">
        <v>7.5714800000000002</v>
      </c>
      <c r="F18" s="18"/>
      <c r="G18" s="6">
        <f t="shared" si="0"/>
        <v>0.3864747859824948</v>
      </c>
      <c r="H18" s="6">
        <f t="shared" si="1"/>
        <v>0.4929766191148991</v>
      </c>
      <c r="I18" s="6">
        <f t="shared" si="2"/>
        <v>85.74080260469799</v>
      </c>
      <c r="J18" s="6">
        <f t="shared" si="3"/>
        <v>68.618382258915148</v>
      </c>
      <c r="K18" s="16">
        <f t="shared" si="4"/>
        <v>0.13275927750444064</v>
      </c>
    </row>
    <row r="19" spans="1:11">
      <c r="A19" s="1">
        <v>1</v>
      </c>
      <c r="B19" s="1" t="s">
        <v>68</v>
      </c>
      <c r="C19" s="9">
        <v>811230</v>
      </c>
      <c r="D19" s="7">
        <v>72.260000000000005</v>
      </c>
      <c r="E19" s="6">
        <v>58.619479800000008</v>
      </c>
      <c r="F19" s="18"/>
      <c r="G19" s="6">
        <f t="shared" si="0"/>
        <v>2.3188487158949687</v>
      </c>
      <c r="H19" s="6">
        <f t="shared" si="1"/>
        <v>3.8166954104188515</v>
      </c>
      <c r="I19" s="6">
        <f t="shared" si="2"/>
        <v>88.059651320592963</v>
      </c>
      <c r="J19" s="6">
        <f t="shared" si="3"/>
        <v>72.435077669333992</v>
      </c>
      <c r="K19" s="16">
        <f t="shared" si="4"/>
        <v>0.75935324979460661</v>
      </c>
    </row>
    <row r="20" spans="1:11">
      <c r="A20" s="1">
        <v>1</v>
      </c>
      <c r="B20" s="1" t="s">
        <v>35</v>
      </c>
      <c r="C20" s="9">
        <v>913458</v>
      </c>
      <c r="D20" s="7">
        <v>95.2</v>
      </c>
      <c r="E20" s="6">
        <v>86.96120160000001</v>
      </c>
      <c r="F20" s="18"/>
      <c r="G20" s="6">
        <f t="shared" si="0"/>
        <v>2.6110608709293124</v>
      </c>
      <c r="H20" s="6">
        <f t="shared" si="1"/>
        <v>5.6620157695638307</v>
      </c>
      <c r="I20" s="6">
        <f t="shared" si="2"/>
        <v>90.67071219152227</v>
      </c>
      <c r="J20" s="6">
        <f t="shared" si="3"/>
        <v>78.097093438897829</v>
      </c>
      <c r="K20" s="16">
        <f t="shared" si="4"/>
        <v>0.73627196816716134</v>
      </c>
    </row>
    <row r="21" spans="1:11">
      <c r="A21" s="1">
        <v>1</v>
      </c>
      <c r="B21" s="1" t="s">
        <v>36</v>
      </c>
      <c r="C21" s="9">
        <v>847504</v>
      </c>
      <c r="D21" s="7">
        <v>129.80000000000001</v>
      </c>
      <c r="E21" s="6">
        <v>110.0060192</v>
      </c>
      <c r="F21" s="18"/>
      <c r="G21" s="6">
        <f t="shared" si="0"/>
        <v>2.422535609033011</v>
      </c>
      <c r="H21" s="6">
        <f t="shared" si="1"/>
        <v>7.162456405815596</v>
      </c>
      <c r="I21" s="6">
        <f t="shared" si="2"/>
        <v>93.093247800555275</v>
      </c>
      <c r="J21" s="6">
        <f t="shared" si="3"/>
        <v>85.259549844713419</v>
      </c>
      <c r="K21" s="16">
        <f t="shared" si="4"/>
        <v>0.49437451411073946</v>
      </c>
    </row>
    <row r="22" spans="1:11">
      <c r="A22" s="1">
        <v>1</v>
      </c>
      <c r="B22" s="1" t="s">
        <v>37</v>
      </c>
      <c r="C22" s="9">
        <v>303387</v>
      </c>
      <c r="D22" s="7">
        <v>147.69999999999999</v>
      </c>
      <c r="E22" s="6">
        <v>44.810259899999998</v>
      </c>
      <c r="F22" s="18"/>
      <c r="G22" s="6">
        <f t="shared" si="0"/>
        <v>0.86721220291314038</v>
      </c>
      <c r="H22" s="6">
        <f t="shared" si="1"/>
        <v>2.9175815596372092</v>
      </c>
      <c r="I22" s="6">
        <f t="shared" si="2"/>
        <v>93.960460003468413</v>
      </c>
      <c r="J22" s="6">
        <f t="shared" si="3"/>
        <v>88.177131404350632</v>
      </c>
      <c r="K22" s="16">
        <f t="shared" si="4"/>
        <v>0.11808851595853277</v>
      </c>
    </row>
    <row r="23" spans="1:11">
      <c r="A23" s="1">
        <v>1</v>
      </c>
      <c r="B23" s="1" t="s">
        <v>67</v>
      </c>
      <c r="C23" s="9">
        <v>105524</v>
      </c>
      <c r="D23" s="7">
        <v>176.6</v>
      </c>
      <c r="E23" s="6">
        <v>18.635538399999998</v>
      </c>
      <c r="F23" s="18"/>
      <c r="G23" s="6">
        <f t="shared" si="0"/>
        <v>0.30163355878863046</v>
      </c>
      <c r="H23" s="6">
        <f t="shared" si="1"/>
        <v>1.2133538906287642</v>
      </c>
      <c r="I23" s="6">
        <f t="shared" si="2"/>
        <v>94.26209356225705</v>
      </c>
      <c r="J23" s="6">
        <f t="shared" si="3"/>
        <v>89.390485294979399</v>
      </c>
      <c r="K23" s="16">
        <f t="shared" si="4"/>
        <v>3.2138865256790321E-2</v>
      </c>
    </row>
    <row r="24" spans="1:11">
      <c r="A24" s="1">
        <v>2</v>
      </c>
      <c r="B24" s="1" t="s">
        <v>26</v>
      </c>
      <c r="C24" s="9">
        <v>5248</v>
      </c>
      <c r="D24" s="7">
        <v>32</v>
      </c>
      <c r="E24" s="6">
        <v>0.167936</v>
      </c>
      <c r="F24" s="18"/>
      <c r="G24" s="6">
        <f t="shared" si="0"/>
        <v>1.5001070055368755E-2</v>
      </c>
      <c r="H24" s="6">
        <f t="shared" si="1"/>
        <v>1.0934258758879333E-2</v>
      </c>
      <c r="I24" s="6">
        <f t="shared" si="2"/>
        <v>94.277094632312412</v>
      </c>
      <c r="J24" s="6">
        <f t="shared" si="3"/>
        <v>89.401419553738279</v>
      </c>
      <c r="K24" s="15">
        <f t="shared" si="4"/>
        <v>1.4621968032065178E-3</v>
      </c>
    </row>
    <row r="25" spans="1:11">
      <c r="A25" s="1">
        <v>2</v>
      </c>
      <c r="B25" s="1" t="s">
        <v>27</v>
      </c>
      <c r="C25" s="9">
        <v>12594</v>
      </c>
      <c r="D25" s="7">
        <v>18.5</v>
      </c>
      <c r="E25" s="6">
        <v>0.232989</v>
      </c>
      <c r="F25" s="18"/>
      <c r="G25" s="6">
        <f t="shared" si="0"/>
        <v>3.5999138010158936E-2</v>
      </c>
      <c r="H25" s="6">
        <f t="shared" si="1"/>
        <v>1.5169838593110095E-2</v>
      </c>
      <c r="I25" s="6">
        <f t="shared" si="2"/>
        <v>94.313093770322567</v>
      </c>
      <c r="J25" s="6">
        <f t="shared" si="3"/>
        <v>89.416589392331389</v>
      </c>
      <c r="K25" s="15">
        <f t="shared" si="4"/>
        <v>3.5179003691693462E-3</v>
      </c>
    </row>
    <row r="26" spans="1:11">
      <c r="A26" s="1">
        <v>2</v>
      </c>
      <c r="B26" s="1" t="s">
        <v>29</v>
      </c>
      <c r="C26" s="9">
        <v>67170</v>
      </c>
      <c r="D26" s="7">
        <v>18.2</v>
      </c>
      <c r="E26" s="6">
        <v>1.222494</v>
      </c>
      <c r="F26" s="18"/>
      <c r="G26" s="6">
        <f t="shared" si="0"/>
        <v>0.19200111959205779</v>
      </c>
      <c r="H26" s="6">
        <f t="shared" si="1"/>
        <v>7.9596189781687254E-2</v>
      </c>
      <c r="I26" s="6">
        <f t="shared" si="2"/>
        <v>94.505094889914631</v>
      </c>
      <c r="J26" s="6">
        <f t="shared" si="3"/>
        <v>89.496185582113071</v>
      </c>
      <c r="K26" s="16">
        <f t="shared" si="4"/>
        <v>1.9018505176946972E-2</v>
      </c>
    </row>
    <row r="27" spans="1:11">
      <c r="A27" s="1">
        <v>2</v>
      </c>
      <c r="B27" s="1" t="s">
        <v>30</v>
      </c>
      <c r="C27" s="9">
        <v>422959</v>
      </c>
      <c r="D27" s="7">
        <v>35.1</v>
      </c>
      <c r="E27" s="6">
        <v>14.8458609</v>
      </c>
      <c r="F27" s="18"/>
      <c r="G27" s="6">
        <f t="shared" si="0"/>
        <v>1.2090010650816907</v>
      </c>
      <c r="H27" s="6">
        <f t="shared" si="1"/>
        <v>0.96660921171713754</v>
      </c>
      <c r="I27" s="6">
        <f t="shared" si="2"/>
        <v>95.714095954996324</v>
      </c>
      <c r="J27" s="6">
        <f t="shared" si="3"/>
        <v>90.462794793830213</v>
      </c>
      <c r="K27" s="16">
        <f t="shared" si="4"/>
        <v>0.12404605384944228</v>
      </c>
    </row>
    <row r="28" spans="1:11">
      <c r="A28" s="1">
        <v>2</v>
      </c>
      <c r="B28" s="1" t="s">
        <v>31</v>
      </c>
      <c r="C28" s="9">
        <v>34634</v>
      </c>
      <c r="D28" s="7">
        <v>75</v>
      </c>
      <c r="E28" s="6">
        <v>2.59755</v>
      </c>
      <c r="F28" s="18"/>
      <c r="G28" s="6">
        <f t="shared" si="0"/>
        <v>9.899905874573961E-2</v>
      </c>
      <c r="H28" s="6">
        <f t="shared" si="1"/>
        <v>0.1691256421441919</v>
      </c>
      <c r="I28" s="6">
        <f t="shared" si="2"/>
        <v>95.813095013742057</v>
      </c>
      <c r="J28" s="6">
        <f t="shared" si="3"/>
        <v>90.631920435974408</v>
      </c>
      <c r="K28" s="16">
        <f t="shared" si="4"/>
        <v>1.0328052785422067E-2</v>
      </c>
    </row>
    <row r="29" spans="1:11">
      <c r="A29" s="1">
        <v>2</v>
      </c>
      <c r="B29" s="1" t="s">
        <v>32</v>
      </c>
      <c r="C29" s="9">
        <v>168974</v>
      </c>
      <c r="D29" s="7">
        <v>62</v>
      </c>
      <c r="E29" s="6">
        <v>10.476388</v>
      </c>
      <c r="F29" s="18"/>
      <c r="G29" s="6">
        <f t="shared" si="0"/>
        <v>0.48300129792985519</v>
      </c>
      <c r="H29" s="6">
        <f t="shared" si="1"/>
        <v>0.68211424143970523</v>
      </c>
      <c r="I29" s="6">
        <f t="shared" si="2"/>
        <v>96.296096311671917</v>
      </c>
      <c r="J29" s="6">
        <f t="shared" si="3"/>
        <v>91.314034677414114</v>
      </c>
      <c r="K29" s="16">
        <f t="shared" si="4"/>
        <v>4.9088562815759983E-2</v>
      </c>
    </row>
    <row r="30" spans="1:11">
      <c r="A30" s="1">
        <v>2</v>
      </c>
      <c r="B30" s="1" t="s">
        <v>33</v>
      </c>
      <c r="C30" s="9">
        <v>5248</v>
      </c>
      <c r="D30" s="7">
        <v>98.3</v>
      </c>
      <c r="E30" s="6">
        <v>0.51587839999999996</v>
      </c>
      <c r="F30" s="18"/>
      <c r="G30" s="6">
        <f t="shared" si="0"/>
        <v>1.5001070055368755E-2</v>
      </c>
      <c r="H30" s="6">
        <f t="shared" si="1"/>
        <v>3.3588676124932444E-2</v>
      </c>
      <c r="I30" s="6">
        <f t="shared" si="2"/>
        <v>96.311097381727279</v>
      </c>
      <c r="J30" s="6">
        <f t="shared" si="3"/>
        <v>91.347623353539049</v>
      </c>
      <c r="K30" s="15">
        <f t="shared" si="4"/>
        <v>1.4919367721052124E-3</v>
      </c>
    </row>
    <row r="31" spans="1:11">
      <c r="A31" s="1">
        <v>2</v>
      </c>
      <c r="B31" s="1" t="s">
        <v>68</v>
      </c>
      <c r="C31" s="9">
        <v>207806</v>
      </c>
      <c r="D31" s="7">
        <v>86.8</v>
      </c>
      <c r="E31" s="6">
        <v>18.037560800000001</v>
      </c>
      <c r="F31" s="18"/>
      <c r="G31" s="6">
        <f t="shared" si="0"/>
        <v>0.59400006934564775</v>
      </c>
      <c r="H31" s="6">
        <f t="shared" si="1"/>
        <v>1.1744197620892394</v>
      </c>
      <c r="I31" s="6">
        <f t="shared" si="2"/>
        <v>96.905097451072933</v>
      </c>
      <c r="J31" s="6">
        <f t="shared" si="3"/>
        <v>92.522043115628293</v>
      </c>
      <c r="K31" s="16">
        <f t="shared" si="4"/>
        <v>5.5518384961389888E-2</v>
      </c>
    </row>
    <row r="32" spans="1:11">
      <c r="A32" s="1">
        <v>2</v>
      </c>
      <c r="B32" s="1" t="s">
        <v>35</v>
      </c>
      <c r="C32" s="9">
        <v>17842</v>
      </c>
      <c r="D32" s="7">
        <v>133.69999999999999</v>
      </c>
      <c r="E32" s="6">
        <v>2.3854753999999998</v>
      </c>
      <c r="F32" s="18"/>
      <c r="G32" s="6">
        <f t="shared" si="0"/>
        <v>5.1000208065527693E-2</v>
      </c>
      <c r="H32" s="6">
        <f t="shared" si="1"/>
        <v>0.15531753338498699</v>
      </c>
      <c r="I32" s="6">
        <f t="shared" si="2"/>
        <v>96.956097659138464</v>
      </c>
      <c r="J32" s="6">
        <f t="shared" si="3"/>
        <v>92.677360649013281</v>
      </c>
      <c r="K32" s="15">
        <f t="shared" si="4"/>
        <v>4.417531608442481E-3</v>
      </c>
    </row>
    <row r="33" spans="1:11">
      <c r="A33" s="1">
        <v>2</v>
      </c>
      <c r="B33" s="1" t="s">
        <v>36</v>
      </c>
      <c r="C33" s="9">
        <v>2099</v>
      </c>
      <c r="D33" s="7">
        <v>161</v>
      </c>
      <c r="E33" s="6">
        <v>0.33793899999999999</v>
      </c>
      <c r="F33" s="18"/>
      <c r="G33" s="6">
        <f t="shared" si="0"/>
        <v>5.9998563350264896E-3</v>
      </c>
      <c r="H33" s="6">
        <f t="shared" si="1"/>
        <v>2.2003099220637166E-2</v>
      </c>
      <c r="I33" s="6">
        <f t="shared" si="2"/>
        <v>96.962097515473488</v>
      </c>
      <c r="J33" s="6">
        <f t="shared" si="3"/>
        <v>92.699363748233921</v>
      </c>
      <c r="K33" s="15">
        <f t="shared" si="4"/>
        <v>5.1247597554015536E-4</v>
      </c>
    </row>
    <row r="34" spans="1:11">
      <c r="A34" s="1">
        <v>2</v>
      </c>
      <c r="B34" s="1" t="s">
        <v>37</v>
      </c>
      <c r="C34" s="9">
        <v>99705</v>
      </c>
      <c r="D34" s="7">
        <v>145.6</v>
      </c>
      <c r="E34" s="6">
        <v>14.517048000000001</v>
      </c>
      <c r="F34" s="18"/>
      <c r="G34" s="6">
        <f t="shared" si="0"/>
        <v>0.28500032200277092</v>
      </c>
      <c r="H34" s="6">
        <f t="shared" si="1"/>
        <v>0.94520030992206372</v>
      </c>
      <c r="I34" s="6">
        <f t="shared" si="2"/>
        <v>97.247097837476261</v>
      </c>
      <c r="J34" s="6">
        <f t="shared" si="3"/>
        <v>93.644564058155979</v>
      </c>
      <c r="K34" s="16">
        <f t="shared" si="4"/>
        <v>2.241603783407501E-2</v>
      </c>
    </row>
    <row r="35" spans="1:11">
      <c r="A35" s="1">
        <v>2</v>
      </c>
      <c r="B35" s="1" t="s">
        <v>67</v>
      </c>
      <c r="C35" s="9">
        <v>5246</v>
      </c>
      <c r="D35" s="7">
        <v>207.3</v>
      </c>
      <c r="E35" s="6">
        <v>1.0874958000000001</v>
      </c>
      <c r="F35" s="18"/>
      <c r="G35" s="6">
        <f t="shared" si="0"/>
        <v>1.4995353184158631E-2</v>
      </c>
      <c r="H35" s="6">
        <f t="shared" si="1"/>
        <v>7.0806500550176787E-2</v>
      </c>
      <c r="I35" s="6">
        <f t="shared" si="2"/>
        <v>97.262093190660423</v>
      </c>
      <c r="J35" s="6">
        <f t="shared" si="3"/>
        <v>93.715370558706155</v>
      </c>
      <c r="K35" s="15">
        <f t="shared" si="4"/>
        <v>1.0720562489117233E-3</v>
      </c>
    </row>
    <row r="36" spans="1:11">
      <c r="A36" s="1">
        <v>3</v>
      </c>
      <c r="B36" s="1" t="s">
        <v>26</v>
      </c>
      <c r="C36" s="9">
        <v>5747</v>
      </c>
      <c r="D36" s="1">
        <v>55.6</v>
      </c>
      <c r="E36" s="6">
        <v>0.31953320000000002</v>
      </c>
      <c r="F36" s="18"/>
      <c r="G36" s="6">
        <f t="shared" si="0"/>
        <v>1.6427429422295015E-2</v>
      </c>
      <c r="H36" s="6">
        <f t="shared" si="1"/>
        <v>2.0804703523084639E-2</v>
      </c>
      <c r="I36" s="6">
        <f t="shared" si="2"/>
        <v>97.278520620082716</v>
      </c>
      <c r="J36" s="6">
        <f t="shared" si="3"/>
        <v>93.736175262229239</v>
      </c>
      <c r="K36" s="15">
        <f t="shared" si="4"/>
        <v>1.1645516407241753E-3</v>
      </c>
    </row>
    <row r="37" spans="1:11">
      <c r="A37" s="1">
        <v>3</v>
      </c>
      <c r="B37" s="1" t="s">
        <v>27</v>
      </c>
      <c r="C37" s="9">
        <v>6705</v>
      </c>
      <c r="D37" s="1">
        <v>54.3</v>
      </c>
      <c r="E37" s="6">
        <v>0.3640815</v>
      </c>
      <c r="F37" s="18"/>
      <c r="G37" s="6">
        <f t="shared" si="0"/>
        <v>1.9165810731945027E-2</v>
      </c>
      <c r="H37" s="6">
        <f t="shared" si="1"/>
        <v>2.3705228958180054E-2</v>
      </c>
      <c r="I37" s="6">
        <f t="shared" si="2"/>
        <v>97.297686430814665</v>
      </c>
      <c r="J37" s="6">
        <f t="shared" si="3"/>
        <v>93.759880491187417</v>
      </c>
      <c r="K37" s="15">
        <f t="shared" si="4"/>
        <v>1.3569683972105059E-3</v>
      </c>
    </row>
    <row r="38" spans="1:11">
      <c r="A38" s="1">
        <v>3</v>
      </c>
      <c r="B38" s="1" t="s">
        <v>29</v>
      </c>
      <c r="C38" s="9">
        <v>21072</v>
      </c>
      <c r="D38" s="1">
        <v>69.900000000000006</v>
      </c>
      <c r="E38" s="6">
        <v>1.4729328000000002</v>
      </c>
      <c r="F38" s="18"/>
      <c r="G38" s="6">
        <f t="shared" si="0"/>
        <v>6.023295506988003E-2</v>
      </c>
      <c r="H38" s="6">
        <f t="shared" si="1"/>
        <v>9.590217922089761E-2</v>
      </c>
      <c r="I38" s="6">
        <f t="shared" si="2"/>
        <v>97.357919385884543</v>
      </c>
      <c r="J38" s="6">
        <f t="shared" si="3"/>
        <v>93.855782670408317</v>
      </c>
      <c r="K38" s="15">
        <f t="shared" si="4"/>
        <v>4.2403654963937944E-3</v>
      </c>
    </row>
    <row r="39" spans="1:11">
      <c r="A39" s="1">
        <v>3</v>
      </c>
      <c r="B39" s="1" t="s">
        <v>30</v>
      </c>
      <c r="C39" s="9">
        <v>316085</v>
      </c>
      <c r="D39" s="1">
        <v>51.9</v>
      </c>
      <c r="E39" s="6">
        <v>16.404811500000001</v>
      </c>
      <c r="F39" s="18"/>
      <c r="G39" s="6">
        <f t="shared" si="0"/>
        <v>0.90350861822622575</v>
      </c>
      <c r="H39" s="6">
        <f t="shared" si="1"/>
        <v>1.0681119821339047</v>
      </c>
      <c r="I39" s="6">
        <f t="shared" si="2"/>
        <v>98.261428004110769</v>
      </c>
      <c r="J39" s="6">
        <f t="shared" si="3"/>
        <v>94.923894652542216</v>
      </c>
      <c r="K39" s="16">
        <f t="shared" si="4"/>
        <v>6.1797008513989046E-2</v>
      </c>
    </row>
    <row r="40" spans="1:11">
      <c r="A40" s="1">
        <v>3</v>
      </c>
      <c r="B40" s="1" t="s">
        <v>31</v>
      </c>
      <c r="C40" s="9">
        <v>36398</v>
      </c>
      <c r="D40" s="1">
        <v>120.9</v>
      </c>
      <c r="E40" s="6">
        <v>4.4005182000000005</v>
      </c>
      <c r="F40" s="18"/>
      <c r="G40" s="6">
        <f t="shared" si="0"/>
        <v>0.10404133915307011</v>
      </c>
      <c r="H40" s="6">
        <f t="shared" si="1"/>
        <v>0.2865163197406031</v>
      </c>
      <c r="I40" s="6">
        <f t="shared" si="2"/>
        <v>98.36546934326384</v>
      </c>
      <c r="J40" s="6">
        <f t="shared" si="3"/>
        <v>95.210410972282816</v>
      </c>
      <c r="K40" s="16">
        <f t="shared" si="4"/>
        <v>6.7549793738819622E-3</v>
      </c>
    </row>
    <row r="41" spans="1:11">
      <c r="A41" s="1">
        <v>3</v>
      </c>
      <c r="B41" s="1" t="s">
        <v>32</v>
      </c>
      <c r="C41" s="9">
        <v>221260</v>
      </c>
      <c r="D41" s="1">
        <v>111.6</v>
      </c>
      <c r="E41" s="6">
        <v>24.692616000000001</v>
      </c>
      <c r="F41" s="18"/>
      <c r="G41" s="6">
        <f t="shared" si="0"/>
        <v>0.6324574619761606</v>
      </c>
      <c r="H41" s="6">
        <f t="shared" si="1"/>
        <v>1.6077282582510242</v>
      </c>
      <c r="I41" s="6">
        <f t="shared" si="2"/>
        <v>98.997926805239999</v>
      </c>
      <c r="J41" s="6">
        <f t="shared" si="3"/>
        <v>96.818139230533845</v>
      </c>
      <c r="K41" s="16">
        <f t="shared" si="4"/>
        <v>3.3740631268431229E-2</v>
      </c>
    </row>
    <row r="42" spans="1:11">
      <c r="A42" s="1">
        <v>3</v>
      </c>
      <c r="B42" s="1" t="s">
        <v>33</v>
      </c>
      <c r="C42" s="9">
        <v>6705</v>
      </c>
      <c r="D42" s="1">
        <v>176.3</v>
      </c>
      <c r="E42" s="6">
        <v>1.1820915000000001</v>
      </c>
      <c r="F42" s="18"/>
      <c r="G42" s="6">
        <f t="shared" si="0"/>
        <v>1.9165810731945027E-2</v>
      </c>
      <c r="H42" s="6">
        <f t="shared" si="1"/>
        <v>7.6965596046540408E-2</v>
      </c>
      <c r="I42" s="6">
        <f t="shared" si="2"/>
        <v>99.017092615971947</v>
      </c>
      <c r="J42" s="6">
        <f t="shared" si="3"/>
        <v>96.895104826580379</v>
      </c>
      <c r="K42" s="15">
        <f t="shared" si="4"/>
        <v>8.2447012439640854E-4</v>
      </c>
    </row>
    <row r="43" spans="1:11">
      <c r="A43" s="1">
        <v>3</v>
      </c>
      <c r="B43" s="1" t="s">
        <v>68</v>
      </c>
      <c r="C43" s="9">
        <v>221260</v>
      </c>
      <c r="D43" s="1">
        <v>108.6</v>
      </c>
      <c r="E43" s="6">
        <v>24.028835999999998</v>
      </c>
      <c r="F43" s="18"/>
      <c r="G43" s="6">
        <f t="shared" si="0"/>
        <v>0.6324574619761606</v>
      </c>
      <c r="H43" s="6">
        <f t="shared" si="1"/>
        <v>1.564509756685136</v>
      </c>
      <c r="I43" s="6">
        <f t="shared" si="2"/>
        <v>99.649550077948106</v>
      </c>
      <c r="J43" s="6">
        <f t="shared" si="3"/>
        <v>98.45961458326552</v>
      </c>
      <c r="K43" s="16">
        <f t="shared" si="4"/>
        <v>2.0946505945052905E-2</v>
      </c>
    </row>
    <row r="44" spans="1:11">
      <c r="A44" s="1">
        <v>3</v>
      </c>
      <c r="B44" s="1" t="s">
        <v>35</v>
      </c>
      <c r="C44" s="9">
        <v>6705</v>
      </c>
      <c r="D44" s="1">
        <v>218.6</v>
      </c>
      <c r="E44" s="6">
        <v>1.465713</v>
      </c>
      <c r="F44" s="18"/>
      <c r="G44" s="6">
        <f t="shared" si="0"/>
        <v>1.9165810731945027E-2</v>
      </c>
      <c r="H44" s="6">
        <f t="shared" si="1"/>
        <v>9.5432100373078463E-2</v>
      </c>
      <c r="I44" s="6">
        <f t="shared" si="2"/>
        <v>99.668715888680055</v>
      </c>
      <c r="J44" s="6">
        <f t="shared" si="3"/>
        <v>98.555046683638594</v>
      </c>
      <c r="K44" s="29">
        <f t="shared" si="4"/>
        <v>4.4150451676130151E-4</v>
      </c>
    </row>
    <row r="45" spans="1:11">
      <c r="A45" s="1">
        <v>3</v>
      </c>
      <c r="B45" s="1" t="s">
        <v>36</v>
      </c>
      <c r="C45" s="9">
        <v>958</v>
      </c>
      <c r="D45" s="1">
        <v>573.20000000000005</v>
      </c>
      <c r="E45" s="6">
        <v>0.5491256000000001</v>
      </c>
      <c r="F45" s="18"/>
      <c r="G45" s="6">
        <f t="shared" si="0"/>
        <v>2.7383813096500129E-3</v>
      </c>
      <c r="H45" s="6">
        <f t="shared" si="1"/>
        <v>3.5753390586442876E-2</v>
      </c>
      <c r="I45" s="6">
        <f t="shared" si="2"/>
        <v>99.671454269989709</v>
      </c>
      <c r="J45" s="6">
        <f t="shared" si="3"/>
        <v>98.590800074225029</v>
      </c>
      <c r="K45" s="29">
        <f t="shared" si="4"/>
        <v>6.0088941880951906E-5</v>
      </c>
    </row>
    <row r="46" spans="1:11">
      <c r="A46" s="1">
        <v>3</v>
      </c>
      <c r="B46" s="1" t="s">
        <v>37</v>
      </c>
      <c r="C46" s="9">
        <v>112067</v>
      </c>
      <c r="D46" s="1">
        <v>178.3</v>
      </c>
      <c r="E46" s="6">
        <v>19.981546100000003</v>
      </c>
      <c r="F46" s="18"/>
      <c r="G46" s="6">
        <f t="shared" si="0"/>
        <v>0.32033630295255533</v>
      </c>
      <c r="H46" s="6">
        <f t="shared" si="1"/>
        <v>1.3009920175535692</v>
      </c>
      <c r="I46" s="6">
        <f t="shared" si="2"/>
        <v>99.991790572942264</v>
      </c>
      <c r="J46" s="6">
        <f t="shared" si="3"/>
        <v>99.891792091778598</v>
      </c>
      <c r="K46" s="29">
        <f t="shared" si="4"/>
        <v>3.7820591359826422E-3</v>
      </c>
    </row>
    <row r="47" spans="1:11">
      <c r="A47" s="1">
        <v>3</v>
      </c>
      <c r="B47" s="1" t="s">
        <v>67</v>
      </c>
      <c r="C47" s="9">
        <v>2872</v>
      </c>
      <c r="D47" s="1">
        <v>577.1</v>
      </c>
      <c r="E47" s="6">
        <v>1.6574312</v>
      </c>
      <c r="F47" s="18"/>
      <c r="G47" s="6">
        <f t="shared" si="0"/>
        <v>8.2094270577399136E-3</v>
      </c>
      <c r="H47" s="6">
        <f t="shared" si="1"/>
        <v>0.10791481049828437</v>
      </c>
      <c r="I47" s="6">
        <f t="shared" si="2"/>
        <v>100</v>
      </c>
      <c r="J47" s="6">
        <f t="shared" si="3"/>
        <v>99.999706902276884</v>
      </c>
      <c r="K47" s="14">
        <f t="shared" si="4"/>
        <v>8.2333640137660858E-6</v>
      </c>
    </row>
    <row r="49" spans="3:11">
      <c r="C49" s="9">
        <f>SUM(C12:C47)</f>
        <v>34984171</v>
      </c>
      <c r="D49" s="7">
        <f>1000000*E49/C49</f>
        <v>43.901726252138438</v>
      </c>
      <c r="E49" s="6">
        <f>SUM(E12:E47)</f>
        <v>1535.8654984000004</v>
      </c>
      <c r="J49" s="6" t="s">
        <v>79</v>
      </c>
      <c r="K49" s="17">
        <f>SUM(K12:K47)</f>
        <v>24.551264392996131</v>
      </c>
    </row>
    <row r="52" spans="3:11">
      <c r="G52" s="1" t="s">
        <v>57</v>
      </c>
    </row>
  </sheetData>
  <phoneticPr fontId="8"/>
  <pageMargins left="0.75" right="0.75" top="1" bottom="1" header="0.5" footer="0.5"/>
  <pageSetup paperSize="0"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54"/>
  <sheetViews>
    <sheetView topLeftCell="E1" zoomScaleNormal="100" workbookViewId="0">
      <pane ySplit="5660" topLeftCell="A35" activePane="bottomLeft"/>
      <selection activeCell="N12" sqref="N12"/>
      <selection pane="bottomLeft" activeCell="N50" sqref="N50"/>
    </sheetView>
  </sheetViews>
  <sheetFormatPr baseColWidth="10" defaultRowHeight="16"/>
  <cols>
    <col min="1" max="1" width="9.1640625" style="1" customWidth="1"/>
    <col min="2" max="2" width="21.5" style="1" customWidth="1"/>
    <col min="3" max="8" width="10.83203125" style="1"/>
    <col min="9" max="9" width="3.83203125" style="1" customWidth="1"/>
    <col min="10" max="10" width="9.5" style="1" customWidth="1"/>
    <col min="11" max="11" width="9.1640625" style="1" customWidth="1"/>
    <col min="12" max="12" width="8.83203125" style="1" customWidth="1"/>
    <col min="13" max="13" width="9.1640625" style="1" customWidth="1"/>
    <col min="14" max="16384" width="10.83203125" style="1"/>
  </cols>
  <sheetData>
    <row r="2" spans="1:14" ht="18">
      <c r="A2" s="10">
        <v>39387</v>
      </c>
      <c r="B2" s="3" t="s">
        <v>56</v>
      </c>
      <c r="C2" s="1" t="s">
        <v>66</v>
      </c>
    </row>
    <row r="4" spans="1:14">
      <c r="J4" s="11" t="s">
        <v>73</v>
      </c>
    </row>
    <row r="5" spans="1:14">
      <c r="J5" s="1" t="s">
        <v>57</v>
      </c>
    </row>
    <row r="6" spans="1:14">
      <c r="A6" s="1" t="s">
        <v>70</v>
      </c>
      <c r="B6" s="11"/>
      <c r="J6" s="12" t="s">
        <v>77</v>
      </c>
    </row>
    <row r="7" spans="1:14">
      <c r="A7" s="1" t="s">
        <v>71</v>
      </c>
      <c r="B7" s="11"/>
      <c r="K7" s="12" t="s">
        <v>74</v>
      </c>
    </row>
    <row r="8" spans="1:14">
      <c r="A8" s="1" t="s">
        <v>72</v>
      </c>
      <c r="C8" s="2" t="s">
        <v>25</v>
      </c>
      <c r="D8" s="2" t="s">
        <v>10</v>
      </c>
      <c r="E8" s="2" t="s">
        <v>9</v>
      </c>
      <c r="F8" s="2" t="s">
        <v>11</v>
      </c>
      <c r="G8" s="2" t="s">
        <v>19</v>
      </c>
      <c r="H8" s="2" t="s">
        <v>19</v>
      </c>
      <c r="I8" s="2"/>
      <c r="L8" s="12" t="s">
        <v>78</v>
      </c>
    </row>
    <row r="9" spans="1:14">
      <c r="C9" s="2"/>
      <c r="D9" s="2" t="s">
        <v>14</v>
      </c>
      <c r="E9" s="2" t="s">
        <v>8</v>
      </c>
      <c r="F9" s="2" t="s">
        <v>12</v>
      </c>
      <c r="G9" s="2" t="s">
        <v>20</v>
      </c>
      <c r="H9" s="2" t="s">
        <v>22</v>
      </c>
      <c r="I9" s="2"/>
      <c r="M9" s="12" t="s">
        <v>75</v>
      </c>
    </row>
    <row r="10" spans="1:14">
      <c r="A10" s="1" t="s">
        <v>69</v>
      </c>
      <c r="B10" s="1" t="s">
        <v>24</v>
      </c>
      <c r="C10" s="2"/>
      <c r="D10" s="2" t="s">
        <v>28</v>
      </c>
      <c r="E10" s="2" t="s">
        <v>16</v>
      </c>
      <c r="F10" s="2" t="s">
        <v>13</v>
      </c>
      <c r="G10" s="2" t="s">
        <v>21</v>
      </c>
      <c r="H10" s="2" t="s">
        <v>23</v>
      </c>
      <c r="I10" s="2"/>
      <c r="N10" s="13" t="s">
        <v>76</v>
      </c>
    </row>
    <row r="12" spans="1:14">
      <c r="A12" s="1">
        <v>2</v>
      </c>
      <c r="B12" s="1" t="s">
        <v>27</v>
      </c>
      <c r="C12" s="9">
        <v>12594</v>
      </c>
      <c r="D12" s="7">
        <v>18.5</v>
      </c>
      <c r="E12" s="6">
        <v>0.232989</v>
      </c>
      <c r="F12" s="7">
        <v>4.2</v>
      </c>
      <c r="G12" s="9">
        <v>2998.5714285714284</v>
      </c>
      <c r="H12" s="7">
        <v>77.7</v>
      </c>
      <c r="I12" s="19"/>
      <c r="J12" s="6">
        <v>3.5999138010158936E-2</v>
      </c>
      <c r="K12" s="6">
        <v>1.5169883055691929E-2</v>
      </c>
      <c r="L12" s="6">
        <v>3.5999138010158936E-2</v>
      </c>
      <c r="M12" s="6">
        <v>1.5169883055691929E-2</v>
      </c>
      <c r="N12" s="31">
        <f>J12*(L12-M12)/100</f>
        <v>7.4983522375464459E-6</v>
      </c>
    </row>
    <row r="13" spans="1:14">
      <c r="A13" s="1">
        <v>1</v>
      </c>
      <c r="B13" s="1" t="s">
        <v>27</v>
      </c>
      <c r="C13" s="9">
        <v>4197948</v>
      </c>
      <c r="D13" s="7">
        <v>29</v>
      </c>
      <c r="E13" s="6">
        <v>121.740492</v>
      </c>
      <c r="F13" s="7">
        <v>3.5</v>
      </c>
      <c r="G13" s="9">
        <v>1199413.7142857143</v>
      </c>
      <c r="H13" s="7">
        <v>101.5</v>
      </c>
      <c r="I13" s="19"/>
      <c r="J13" s="6">
        <v>11.999564031401516</v>
      </c>
      <c r="K13" s="6">
        <v>7.9265073749507433</v>
      </c>
      <c r="L13" s="6">
        <f>J13+L12</f>
        <v>12.035563169411674</v>
      </c>
      <c r="M13" s="6">
        <f>K13+M12</f>
        <v>7.9416772580064352</v>
      </c>
      <c r="N13" s="16">
        <f>J13*((L13-M13)+(L12-M12))/100</f>
        <v>0.49374788109712225</v>
      </c>
    </row>
    <row r="14" spans="1:14">
      <c r="A14" s="1">
        <v>2</v>
      </c>
      <c r="B14" s="1" t="s">
        <v>29</v>
      </c>
      <c r="C14" s="9">
        <v>67170</v>
      </c>
      <c r="D14" s="7">
        <v>18.2</v>
      </c>
      <c r="E14" s="6">
        <v>1.222494</v>
      </c>
      <c r="F14" s="7">
        <v>6.4</v>
      </c>
      <c r="G14" s="9">
        <v>10495.3125</v>
      </c>
      <c r="H14" s="7">
        <v>116.48</v>
      </c>
      <c r="I14" s="19"/>
      <c r="J14" s="6">
        <v>0.19200111959205779</v>
      </c>
      <c r="K14" s="6">
        <v>7.9596423076990969E-2</v>
      </c>
      <c r="L14" s="6">
        <f t="shared" ref="L14:L47" si="0">J14+L13</f>
        <v>12.227564289003732</v>
      </c>
      <c r="M14" s="6">
        <f t="shared" ref="M14:M47" si="1">K14+M13</f>
        <v>8.0212736810834269</v>
      </c>
      <c r="N14" s="16">
        <f t="shared" ref="N14:N47" si="2">J14*((L14-M14)+(L13-M13))/100</f>
        <v>1.5936431845222136E-2</v>
      </c>
    </row>
    <row r="15" spans="1:14">
      <c r="A15" s="1">
        <v>1</v>
      </c>
      <c r="B15" s="1" t="s">
        <v>26</v>
      </c>
      <c r="C15" s="9">
        <v>1150891</v>
      </c>
      <c r="D15" s="7">
        <v>24.7</v>
      </c>
      <c r="E15" s="6">
        <v>28.427007700000001</v>
      </c>
      <c r="F15" s="7">
        <v>4.8</v>
      </c>
      <c r="G15" s="9">
        <v>239768.95833333334</v>
      </c>
      <c r="H15" s="7">
        <v>118.56</v>
      </c>
      <c r="I15" s="19"/>
      <c r="J15" s="6">
        <v>3.2897478119461514</v>
      </c>
      <c r="K15" s="6">
        <v>1.850878721451459</v>
      </c>
      <c r="L15" s="6">
        <f t="shared" si="0"/>
        <v>15.517312100949884</v>
      </c>
      <c r="M15" s="6">
        <f t="shared" si="1"/>
        <v>9.8721524025348852</v>
      </c>
      <c r="N15" s="16">
        <f t="shared" si="2"/>
        <v>0.32408787089762808</v>
      </c>
    </row>
    <row r="16" spans="1:14">
      <c r="A16" s="1">
        <v>1</v>
      </c>
      <c r="B16" s="1" t="s">
        <v>30</v>
      </c>
      <c r="C16" s="9">
        <v>6634935</v>
      </c>
      <c r="D16" s="7">
        <v>30.1</v>
      </c>
      <c r="E16" s="6">
        <v>199.7115435</v>
      </c>
      <c r="F16" s="7">
        <v>4</v>
      </c>
      <c r="G16" s="9">
        <v>1658733.75</v>
      </c>
      <c r="H16" s="7">
        <v>120.4</v>
      </c>
      <c r="I16" s="19"/>
      <c r="J16" s="6">
        <v>18.965534441276315</v>
      </c>
      <c r="K16" s="6">
        <v>13.003192252710351</v>
      </c>
      <c r="L16" s="6">
        <f t="shared" si="0"/>
        <v>34.482846542226198</v>
      </c>
      <c r="M16" s="6">
        <f t="shared" si="1"/>
        <v>22.875344655245236</v>
      </c>
      <c r="N16" s="16">
        <f t="shared" si="2"/>
        <v>3.2720594750151197</v>
      </c>
    </row>
    <row r="17" spans="1:14">
      <c r="A17" s="1">
        <v>2</v>
      </c>
      <c r="B17" s="1" t="s">
        <v>30</v>
      </c>
      <c r="C17" s="9">
        <v>422959</v>
      </c>
      <c r="D17" s="7">
        <v>35.1</v>
      </c>
      <c r="E17" s="6">
        <v>14.8458609</v>
      </c>
      <c r="F17" s="7">
        <v>3.9</v>
      </c>
      <c r="G17" s="9">
        <v>108451.02564102564</v>
      </c>
      <c r="H17" s="7">
        <v>136.88999999999999</v>
      </c>
      <c r="I17" s="19"/>
      <c r="J17" s="6">
        <v>1.2090010650816907</v>
      </c>
      <c r="K17" s="6">
        <v>0.96661204483503227</v>
      </c>
      <c r="L17" s="6">
        <f t="shared" si="0"/>
        <v>35.691847607307892</v>
      </c>
      <c r="M17" s="6">
        <f t="shared" si="1"/>
        <v>23.841956700080267</v>
      </c>
      <c r="N17" s="16">
        <f t="shared" si="2"/>
        <v>0.28360012872237761</v>
      </c>
    </row>
    <row r="18" spans="1:14">
      <c r="A18" s="1">
        <v>1</v>
      </c>
      <c r="B18" s="1" t="s">
        <v>29</v>
      </c>
      <c r="C18" s="9">
        <v>9174149</v>
      </c>
      <c r="D18" s="7">
        <v>29.5</v>
      </c>
      <c r="E18" s="6">
        <v>270.63739550000003</v>
      </c>
      <c r="F18" s="7">
        <v>5</v>
      </c>
      <c r="G18" s="9">
        <v>1834829.8</v>
      </c>
      <c r="H18" s="7">
        <v>147.5</v>
      </c>
      <c r="I18" s="19"/>
      <c r="J18" s="6">
        <v>26.223714147749849</v>
      </c>
      <c r="K18" s="6">
        <v>17.621165120379271</v>
      </c>
      <c r="L18" s="6">
        <f t="shared" si="0"/>
        <v>61.915561755057738</v>
      </c>
      <c r="M18" s="6">
        <f t="shared" si="1"/>
        <v>41.463121820459534</v>
      </c>
      <c r="N18" s="16">
        <f t="shared" si="2"/>
        <v>8.4708709030208418</v>
      </c>
    </row>
    <row r="19" spans="1:14">
      <c r="A19" s="1">
        <v>2</v>
      </c>
      <c r="B19" s="1" t="s">
        <v>26</v>
      </c>
      <c r="C19" s="9">
        <v>5248</v>
      </c>
      <c r="D19" s="7">
        <v>32</v>
      </c>
      <c r="E19" s="6">
        <v>0.167936</v>
      </c>
      <c r="F19" s="7">
        <v>4.7</v>
      </c>
      <c r="G19" s="9">
        <v>1116.5957446808511</v>
      </c>
      <c r="H19" s="7">
        <v>150.4</v>
      </c>
      <c r="I19" s="19"/>
      <c r="J19" s="6">
        <v>1.5001070055368755E-2</v>
      </c>
      <c r="K19" s="6">
        <v>1.0934290807036727E-2</v>
      </c>
      <c r="L19" s="6">
        <f t="shared" si="0"/>
        <v>61.930562825113107</v>
      </c>
      <c r="M19" s="6">
        <f t="shared" si="1"/>
        <v>41.47405611126657</v>
      </c>
      <c r="N19" s="16">
        <f t="shared" si="2"/>
        <v>6.1367797456466236E-3</v>
      </c>
    </row>
    <row r="20" spans="1:14">
      <c r="A20" s="1">
        <v>3</v>
      </c>
      <c r="B20" s="1" t="s">
        <v>30</v>
      </c>
      <c r="C20" s="9">
        <v>316085</v>
      </c>
      <c r="D20" s="1">
        <v>51.9</v>
      </c>
      <c r="E20" s="6">
        <v>16.404811500000001</v>
      </c>
      <c r="F20" s="7">
        <v>4</v>
      </c>
      <c r="G20" s="9">
        <v>79021.25</v>
      </c>
      <c r="H20" s="7">
        <v>207.6</v>
      </c>
      <c r="I20" s="19"/>
      <c r="J20" s="6">
        <v>0.90350861822622575</v>
      </c>
      <c r="K20" s="6">
        <v>1.0681151127549804</v>
      </c>
      <c r="L20" s="6">
        <f t="shared" si="0"/>
        <v>62.834071443339333</v>
      </c>
      <c r="M20" s="6">
        <f t="shared" si="1"/>
        <v>42.542171224021551</v>
      </c>
      <c r="N20" s="16">
        <f t="shared" si="2"/>
        <v>0.36816536843103248</v>
      </c>
    </row>
    <row r="21" spans="1:14">
      <c r="A21" s="1">
        <v>1</v>
      </c>
      <c r="B21" s="1" t="s">
        <v>32</v>
      </c>
      <c r="C21" s="9">
        <v>1998395</v>
      </c>
      <c r="D21" s="7">
        <v>50.7</v>
      </c>
      <c r="E21" s="6">
        <v>101.31862649999999</v>
      </c>
      <c r="F21" s="7">
        <v>4.9000000000000004</v>
      </c>
      <c r="G21" s="9">
        <v>407835.71428571426</v>
      </c>
      <c r="H21" s="7">
        <v>248.43</v>
      </c>
      <c r="I21" s="19"/>
      <c r="J21" s="6">
        <v>5.712283420979162</v>
      </c>
      <c r="K21" s="6">
        <v>6.5968424061579265</v>
      </c>
      <c r="L21" s="6">
        <f t="shared" si="0"/>
        <v>68.546354864318488</v>
      </c>
      <c r="M21" s="6">
        <f t="shared" si="1"/>
        <v>49.139013630179477</v>
      </c>
      <c r="N21" s="16">
        <f t="shared" si="2"/>
        <v>2.2677331878002995</v>
      </c>
    </row>
    <row r="22" spans="1:14">
      <c r="A22" s="1">
        <v>3</v>
      </c>
      <c r="B22" s="1" t="s">
        <v>29</v>
      </c>
      <c r="C22" s="9">
        <v>21072</v>
      </c>
      <c r="D22" s="1">
        <v>69.900000000000006</v>
      </c>
      <c r="E22" s="6">
        <v>1.4729328000000002</v>
      </c>
      <c r="F22" s="7">
        <v>3.8</v>
      </c>
      <c r="G22" s="9">
        <v>5545.2631578947367</v>
      </c>
      <c r="H22" s="7">
        <v>265.62</v>
      </c>
      <c r="I22" s="19"/>
      <c r="J22" s="6">
        <v>6.023295506988003E-2</v>
      </c>
      <c r="K22" s="6">
        <v>9.5902460308825183E-2</v>
      </c>
      <c r="L22" s="6">
        <f t="shared" si="0"/>
        <v>68.606587819388366</v>
      </c>
      <c r="M22" s="6">
        <f t="shared" si="1"/>
        <v>49.234916090488305</v>
      </c>
      <c r="N22" s="16">
        <f t="shared" si="2"/>
        <v>2.3357745454570276E-2</v>
      </c>
    </row>
    <row r="23" spans="1:14">
      <c r="A23" s="1">
        <v>3</v>
      </c>
      <c r="B23" s="1" t="s">
        <v>27</v>
      </c>
      <c r="C23" s="9">
        <v>6705</v>
      </c>
      <c r="D23" s="1">
        <v>54.3</v>
      </c>
      <c r="E23" s="6">
        <v>0.3640815</v>
      </c>
      <c r="F23" s="7">
        <v>5</v>
      </c>
      <c r="G23" s="9">
        <v>1341</v>
      </c>
      <c r="H23" s="7">
        <v>271.5</v>
      </c>
      <c r="I23" s="19"/>
      <c r="J23" s="6">
        <v>1.9165810731945027E-2</v>
      </c>
      <c r="K23" s="6">
        <v>2.3705298437870032E-2</v>
      </c>
      <c r="L23" s="6">
        <f t="shared" si="0"/>
        <v>68.625753630120315</v>
      </c>
      <c r="M23" s="6">
        <f t="shared" si="1"/>
        <v>49.258621388926173</v>
      </c>
      <c r="N23" s="16">
        <f t="shared" si="2"/>
        <v>7.4246058487274615E-3</v>
      </c>
    </row>
    <row r="24" spans="1:14">
      <c r="A24" s="1">
        <v>1</v>
      </c>
      <c r="B24" s="1" t="s">
        <v>31</v>
      </c>
      <c r="C24" s="9">
        <v>6704186</v>
      </c>
      <c r="D24" s="7">
        <v>48.4</v>
      </c>
      <c r="E24" s="6">
        <v>324.48260239999996</v>
      </c>
      <c r="F24" s="7">
        <v>6.2</v>
      </c>
      <c r="G24" s="9">
        <v>1081320.3225806451</v>
      </c>
      <c r="H24" s="7">
        <v>300.08</v>
      </c>
      <c r="I24" s="19"/>
      <c r="J24" s="6">
        <v>19.163483965362506</v>
      </c>
      <c r="K24" s="6">
        <v>21.12701943874853</v>
      </c>
      <c r="L24" s="6">
        <f t="shared" si="0"/>
        <v>87.789237595482817</v>
      </c>
      <c r="M24" s="6">
        <f t="shared" si="1"/>
        <v>70.385640827674706</v>
      </c>
      <c r="N24" s="16">
        <f t="shared" si="2"/>
        <v>7.0465527575870466</v>
      </c>
    </row>
    <row r="25" spans="1:14">
      <c r="A25" s="1">
        <v>3</v>
      </c>
      <c r="B25" s="1" t="s">
        <v>26</v>
      </c>
      <c r="C25" s="9">
        <v>5747</v>
      </c>
      <c r="D25" s="1">
        <v>55.6</v>
      </c>
      <c r="E25" s="6">
        <v>0.31953320000000002</v>
      </c>
      <c r="F25" s="7">
        <v>5.7</v>
      </c>
      <c r="G25" s="9">
        <v>1008.2456140350877</v>
      </c>
      <c r="H25" s="7">
        <v>316.92</v>
      </c>
      <c r="I25" s="19"/>
      <c r="J25" s="6">
        <v>1.6427429422295015E-2</v>
      </c>
      <c r="K25" s="6">
        <v>2.0804764501375691E-2</v>
      </c>
      <c r="L25" s="6">
        <f t="shared" si="0"/>
        <v>87.80566502490511</v>
      </c>
      <c r="M25" s="6">
        <f t="shared" si="1"/>
        <v>70.406445592176084</v>
      </c>
      <c r="N25" s="16">
        <f t="shared" si="2"/>
        <v>5.7172080683142931E-3</v>
      </c>
    </row>
    <row r="26" spans="1:14">
      <c r="A26" s="1">
        <v>2</v>
      </c>
      <c r="B26" s="1" t="s">
        <v>32</v>
      </c>
      <c r="C26" s="9">
        <v>168974</v>
      </c>
      <c r="D26" s="7">
        <v>62</v>
      </c>
      <c r="E26" s="6">
        <v>10.476388</v>
      </c>
      <c r="F26" s="7">
        <v>5.6</v>
      </c>
      <c r="G26" s="9">
        <v>30173.928571428572</v>
      </c>
      <c r="H26" s="7">
        <v>347.2</v>
      </c>
      <c r="I26" s="19"/>
      <c r="J26" s="6">
        <v>0.48300129792985519</v>
      </c>
      <c r="K26" s="6">
        <v>0.68211624070687571</v>
      </c>
      <c r="L26" s="6">
        <f t="shared" si="0"/>
        <v>88.28866632283497</v>
      </c>
      <c r="M26" s="6">
        <f t="shared" si="1"/>
        <v>71.088561832882959</v>
      </c>
      <c r="N26" s="16">
        <f t="shared" si="2"/>
        <v>0.16711518362150429</v>
      </c>
    </row>
    <row r="27" spans="1:14">
      <c r="A27" s="1">
        <v>1</v>
      </c>
      <c r="B27" s="1" t="s">
        <v>33</v>
      </c>
      <c r="C27" s="9">
        <v>135205</v>
      </c>
      <c r="D27" s="7">
        <v>56</v>
      </c>
      <c r="E27" s="6">
        <v>7.5714800000000002</v>
      </c>
      <c r="F27" s="7">
        <v>6.5</v>
      </c>
      <c r="G27" s="9">
        <v>20800.76923076923</v>
      </c>
      <c r="H27" s="7">
        <v>364</v>
      </c>
      <c r="I27" s="19"/>
      <c r="J27" s="6">
        <v>0.3864747859824948</v>
      </c>
      <c r="K27" s="6">
        <v>0.49297806402238015</v>
      </c>
      <c r="L27" s="6">
        <f t="shared" si="0"/>
        <v>88.675141108817471</v>
      </c>
      <c r="M27" s="6">
        <f t="shared" si="1"/>
        <v>71.58153989690534</v>
      </c>
      <c r="N27" s="16">
        <f t="shared" si="2"/>
        <v>0.13253652571674604</v>
      </c>
    </row>
    <row r="28" spans="1:14">
      <c r="A28" s="1">
        <v>1</v>
      </c>
      <c r="B28" s="1" t="s">
        <v>68</v>
      </c>
      <c r="C28" s="9">
        <v>811230</v>
      </c>
      <c r="D28" s="7">
        <v>72.260000000000005</v>
      </c>
      <c r="E28" s="6">
        <v>58.619479800000008</v>
      </c>
      <c r="F28" s="7">
        <v>5.0999999999999996</v>
      </c>
      <c r="G28" s="9">
        <v>159064.70588235295</v>
      </c>
      <c r="H28" s="7">
        <v>368.52600000000001</v>
      </c>
      <c r="I28" s="19"/>
      <c r="J28" s="6">
        <v>2.3188487158949687</v>
      </c>
      <c r="K28" s="6">
        <v>3.8167065970989853</v>
      </c>
      <c r="L28" s="6">
        <f t="shared" si="0"/>
        <v>90.993989824712443</v>
      </c>
      <c r="M28" s="6">
        <f t="shared" si="1"/>
        <v>75.398246494004326</v>
      </c>
      <c r="N28" s="16">
        <f t="shared" si="2"/>
        <v>0.75801644616103159</v>
      </c>
    </row>
    <row r="29" spans="1:14">
      <c r="A29" s="1">
        <v>1</v>
      </c>
      <c r="B29" s="1" t="s">
        <v>35</v>
      </c>
      <c r="C29" s="9">
        <v>913458</v>
      </c>
      <c r="D29" s="7">
        <v>95.2</v>
      </c>
      <c r="E29" s="6">
        <v>86.96120160000001</v>
      </c>
      <c r="F29" s="7">
        <v>5.0999999999999996</v>
      </c>
      <c r="G29" s="9">
        <v>179109.4117647059</v>
      </c>
      <c r="H29" s="7">
        <v>485.52</v>
      </c>
      <c r="I29" s="19"/>
      <c r="J29" s="6">
        <v>2.6110608709293124</v>
      </c>
      <c r="K29" s="6">
        <v>5.6620323648517736</v>
      </c>
      <c r="L29" s="6">
        <f t="shared" si="0"/>
        <v>93.605050695641751</v>
      </c>
      <c r="M29" s="6">
        <f t="shared" si="1"/>
        <v>81.060278858856094</v>
      </c>
      <c r="N29" s="16">
        <f t="shared" si="2"/>
        <v>0.73476598041635821</v>
      </c>
    </row>
    <row r="30" spans="1:14">
      <c r="A30" s="1">
        <v>2</v>
      </c>
      <c r="B30" s="1" t="s">
        <v>68</v>
      </c>
      <c r="C30" s="9">
        <v>207806</v>
      </c>
      <c r="D30" s="7">
        <v>86.8</v>
      </c>
      <c r="E30" s="6">
        <v>18.037560800000001</v>
      </c>
      <c r="F30" s="7">
        <v>5.6</v>
      </c>
      <c r="G30" s="9">
        <v>37108.21428571429</v>
      </c>
      <c r="H30" s="7">
        <v>486.08</v>
      </c>
      <c r="I30" s="19"/>
      <c r="J30" s="6">
        <v>0.59400006934564775</v>
      </c>
      <c r="K30" s="6">
        <v>1.1744232042969109</v>
      </c>
      <c r="L30" s="6">
        <f t="shared" si="0"/>
        <v>94.199050764987405</v>
      </c>
      <c r="M30" s="6">
        <f t="shared" si="1"/>
        <v>82.234702063153009</v>
      </c>
      <c r="N30" s="16">
        <f t="shared" si="2"/>
        <v>0.1455841929954115</v>
      </c>
    </row>
    <row r="31" spans="1:14">
      <c r="A31" s="1">
        <v>2</v>
      </c>
      <c r="B31" s="1" t="s">
        <v>31</v>
      </c>
      <c r="C31" s="9">
        <v>34634</v>
      </c>
      <c r="D31" s="7">
        <v>75</v>
      </c>
      <c r="E31" s="6">
        <v>2.59755</v>
      </c>
      <c r="F31" s="7">
        <v>6.5</v>
      </c>
      <c r="G31" s="9">
        <v>5328.3076923076924</v>
      </c>
      <c r="H31" s="7">
        <v>487.5</v>
      </c>
      <c r="I31" s="19"/>
      <c r="J31" s="6">
        <v>9.899905874573961E-2</v>
      </c>
      <c r="K31" s="6">
        <v>0.16912613784905112</v>
      </c>
      <c r="L31" s="6">
        <f t="shared" si="0"/>
        <v>94.298049823733137</v>
      </c>
      <c r="M31" s="6">
        <f t="shared" si="1"/>
        <v>82.403828201002057</v>
      </c>
      <c r="N31" s="16">
        <f t="shared" si="2"/>
        <v>2.3619760051510171E-2</v>
      </c>
    </row>
    <row r="32" spans="1:14">
      <c r="A32" s="1">
        <v>3</v>
      </c>
      <c r="B32" s="1" t="s">
        <v>32</v>
      </c>
      <c r="C32" s="9">
        <v>221260</v>
      </c>
      <c r="D32" s="1">
        <v>111.6</v>
      </c>
      <c r="E32" s="6">
        <v>24.692616000000001</v>
      </c>
      <c r="F32" s="7">
        <v>4.9000000000000004</v>
      </c>
      <c r="G32" s="9">
        <v>45155.102040816324</v>
      </c>
      <c r="H32" s="7">
        <v>546.84</v>
      </c>
      <c r="I32" s="19"/>
      <c r="J32" s="6">
        <v>0.6324574619761606</v>
      </c>
      <c r="K32" s="6">
        <v>1.6077329704797543</v>
      </c>
      <c r="L32" s="6">
        <f t="shared" si="0"/>
        <v>94.930507285709297</v>
      </c>
      <c r="M32" s="6">
        <f t="shared" si="1"/>
        <v>84.011561171481816</v>
      </c>
      <c r="N32" s="16">
        <f t="shared" si="2"/>
        <v>0.14428358166553243</v>
      </c>
    </row>
    <row r="33" spans="1:14">
      <c r="A33" s="1">
        <v>3</v>
      </c>
      <c r="B33" s="1" t="s">
        <v>31</v>
      </c>
      <c r="C33" s="9">
        <v>36398</v>
      </c>
      <c r="D33" s="1">
        <v>120.9</v>
      </c>
      <c r="E33" s="6">
        <v>4.4005182000000005</v>
      </c>
      <c r="F33" s="7">
        <v>6.3</v>
      </c>
      <c r="G33" s="9">
        <v>5777.460317460318</v>
      </c>
      <c r="H33" s="7">
        <v>761.67</v>
      </c>
      <c r="I33" s="19"/>
      <c r="J33" s="6">
        <v>0.10404133915307011</v>
      </c>
      <c r="K33" s="6">
        <v>0.28651715951587392</v>
      </c>
      <c r="L33" s="6">
        <f t="shared" si="0"/>
        <v>95.034548624862367</v>
      </c>
      <c r="M33" s="6">
        <f t="shared" si="1"/>
        <v>84.298078330997683</v>
      </c>
      <c r="N33" s="16">
        <f t="shared" si="2"/>
        <v>2.2530585230152764E-2</v>
      </c>
    </row>
    <row r="34" spans="1:14">
      <c r="A34" s="1">
        <v>3</v>
      </c>
      <c r="B34" s="1" t="s">
        <v>68</v>
      </c>
      <c r="C34" s="9">
        <v>221260</v>
      </c>
      <c r="D34" s="1">
        <v>108.6</v>
      </c>
      <c r="E34" s="6">
        <v>24.028835999999998</v>
      </c>
      <c r="F34" s="7">
        <v>7.2</v>
      </c>
      <c r="G34" s="9">
        <v>30730.555555555555</v>
      </c>
      <c r="H34" s="7">
        <v>781.92</v>
      </c>
      <c r="I34" s="19"/>
      <c r="J34" s="6">
        <v>0.6324574619761606</v>
      </c>
      <c r="K34" s="6">
        <v>1.5645143422410508</v>
      </c>
      <c r="L34" s="6">
        <f t="shared" si="0"/>
        <v>95.667006086838526</v>
      </c>
      <c r="M34" s="6">
        <f t="shared" si="1"/>
        <v>85.862592673238737</v>
      </c>
      <c r="N34" s="16">
        <f t="shared" si="2"/>
        <v>0.1299123517637045</v>
      </c>
    </row>
    <row r="35" spans="1:14">
      <c r="A35" s="1">
        <v>2</v>
      </c>
      <c r="B35" s="1" t="s">
        <v>35</v>
      </c>
      <c r="C35" s="9">
        <v>17842</v>
      </c>
      <c r="D35" s="7">
        <v>133.69999999999999</v>
      </c>
      <c r="E35" s="6">
        <v>2.3854753999999998</v>
      </c>
      <c r="F35" s="7">
        <v>6.3</v>
      </c>
      <c r="G35" s="9">
        <v>2832.063492063492</v>
      </c>
      <c r="H35" s="7">
        <v>842.31</v>
      </c>
      <c r="I35" s="19"/>
      <c r="J35" s="6">
        <v>5.1000208065527693E-2</v>
      </c>
      <c r="K35" s="6">
        <v>0.15531798861847523</v>
      </c>
      <c r="L35" s="6">
        <f t="shared" si="0"/>
        <v>95.718006294904058</v>
      </c>
      <c r="M35" s="6">
        <f t="shared" si="1"/>
        <v>86.017910661857215</v>
      </c>
      <c r="N35" s="16">
        <f t="shared" si="2"/>
        <v>9.9473401959494553E-3</v>
      </c>
    </row>
    <row r="36" spans="1:14">
      <c r="A36" s="1">
        <v>2</v>
      </c>
      <c r="B36" s="1" t="s">
        <v>33</v>
      </c>
      <c r="C36" s="9">
        <v>5248</v>
      </c>
      <c r="D36" s="7">
        <v>98.3</v>
      </c>
      <c r="E36" s="6">
        <v>0.51587839999999996</v>
      </c>
      <c r="F36" s="7">
        <v>8.6</v>
      </c>
      <c r="G36" s="9">
        <v>610.23255813953494</v>
      </c>
      <c r="H36" s="7">
        <v>845.38</v>
      </c>
      <c r="I36" s="19"/>
      <c r="J36" s="6">
        <v>1.5001070055368755E-2</v>
      </c>
      <c r="K36" s="6">
        <v>3.3588774572865937E-2</v>
      </c>
      <c r="L36" s="6">
        <f t="shared" si="0"/>
        <v>95.73300736495942</v>
      </c>
      <c r="M36" s="6">
        <f t="shared" si="1"/>
        <v>86.051499436430078</v>
      </c>
      <c r="N36" s="15">
        <f t="shared" si="2"/>
        <v>2.9074479281258891E-3</v>
      </c>
    </row>
    <row r="37" spans="1:14">
      <c r="A37" s="1">
        <v>2</v>
      </c>
      <c r="B37" s="1" t="s">
        <v>37</v>
      </c>
      <c r="C37" s="9">
        <v>99705</v>
      </c>
      <c r="D37" s="7">
        <v>145.6</v>
      </c>
      <c r="E37" s="6">
        <v>14.517048000000001</v>
      </c>
      <c r="F37" s="7">
        <v>6.3</v>
      </c>
      <c r="G37" s="9">
        <v>15826.190476190477</v>
      </c>
      <c r="H37" s="7">
        <v>917.28</v>
      </c>
      <c r="I37" s="19"/>
      <c r="J37" s="6">
        <v>0.28500032200277092</v>
      </c>
      <c r="K37" s="6">
        <v>0.94520308029077083</v>
      </c>
      <c r="L37" s="6">
        <f t="shared" si="0"/>
        <v>96.018007686962193</v>
      </c>
      <c r="M37" s="6">
        <f t="shared" si="1"/>
        <v>86.996702516720845</v>
      </c>
      <c r="N37" s="16">
        <f t="shared" si="2"/>
        <v>5.3303077555072881E-2</v>
      </c>
    </row>
    <row r="38" spans="1:14">
      <c r="A38" s="1">
        <v>1</v>
      </c>
      <c r="B38" s="1" t="s">
        <v>37</v>
      </c>
      <c r="C38" s="9">
        <v>303387</v>
      </c>
      <c r="D38" s="7">
        <v>147.69999999999999</v>
      </c>
      <c r="E38" s="6">
        <v>44.810259899999998</v>
      </c>
      <c r="F38" s="7">
        <v>6.5</v>
      </c>
      <c r="G38" s="9">
        <v>46674.923076923078</v>
      </c>
      <c r="H38" s="7">
        <v>960.05</v>
      </c>
      <c r="I38" s="19"/>
      <c r="J38" s="6">
        <v>0.86721220291314038</v>
      </c>
      <c r="K38" s="6">
        <v>2.9175901110273941</v>
      </c>
      <c r="L38" s="6">
        <f t="shared" si="0"/>
        <v>96.88521988987533</v>
      </c>
      <c r="M38" s="6">
        <f t="shared" si="1"/>
        <v>89.914292627748239</v>
      </c>
      <c r="N38" s="16">
        <f t="shared" si="2"/>
        <v>0.13868659117173204</v>
      </c>
    </row>
    <row r="39" spans="1:14">
      <c r="A39" s="1">
        <v>3</v>
      </c>
      <c r="B39" s="1" t="s">
        <v>33</v>
      </c>
      <c r="C39" s="9">
        <v>6705</v>
      </c>
      <c r="D39" s="1">
        <v>176.3</v>
      </c>
      <c r="E39" s="6">
        <v>1.1820915000000001</v>
      </c>
      <c r="F39" s="7">
        <v>5.5</v>
      </c>
      <c r="G39" s="9">
        <v>1219.090909090909</v>
      </c>
      <c r="H39" s="7">
        <v>969.65</v>
      </c>
      <c r="I39" s="19"/>
      <c r="J39" s="6">
        <v>1.9165810731945027E-2</v>
      </c>
      <c r="K39" s="6">
        <v>7.6965821631611184E-2</v>
      </c>
      <c r="L39" s="6">
        <f t="shared" si="0"/>
        <v>96.904385700607278</v>
      </c>
      <c r="M39" s="6">
        <f t="shared" si="1"/>
        <v>89.991258449379856</v>
      </c>
      <c r="N39" s="15">
        <f t="shared" si="2"/>
        <v>2.6609916099495975E-3</v>
      </c>
    </row>
    <row r="40" spans="1:14">
      <c r="A40" s="1">
        <v>1</v>
      </c>
      <c r="B40" s="1" t="s">
        <v>36</v>
      </c>
      <c r="C40" s="9">
        <v>847504</v>
      </c>
      <c r="D40" s="7">
        <v>129.80000000000001</v>
      </c>
      <c r="E40" s="6">
        <v>110.0060192</v>
      </c>
      <c r="F40" s="7">
        <v>8.4</v>
      </c>
      <c r="G40" s="9">
        <v>100893.33333333333</v>
      </c>
      <c r="H40" s="7">
        <v>1090.32</v>
      </c>
      <c r="I40" s="19"/>
      <c r="J40" s="6">
        <v>2.422535609033011</v>
      </c>
      <c r="K40" s="6">
        <v>7.1624773988737704</v>
      </c>
      <c r="L40" s="6">
        <f t="shared" si="0"/>
        <v>99.326921309640284</v>
      </c>
      <c r="M40" s="6">
        <f t="shared" si="1"/>
        <v>97.153735848253632</v>
      </c>
      <c r="N40" s="16">
        <f t="shared" si="2"/>
        <v>0.22011916101116927</v>
      </c>
    </row>
    <row r="41" spans="1:14">
      <c r="A41" s="1">
        <v>1</v>
      </c>
      <c r="B41" s="1" t="s">
        <v>67</v>
      </c>
      <c r="C41" s="9">
        <v>105524</v>
      </c>
      <c r="D41" s="7">
        <v>176.6</v>
      </c>
      <c r="E41" s="6">
        <v>18.635538399999998</v>
      </c>
      <c r="F41" s="7">
        <v>6.4</v>
      </c>
      <c r="G41" s="9">
        <v>16488.125</v>
      </c>
      <c r="H41" s="7">
        <v>1130.24</v>
      </c>
      <c r="I41" s="19"/>
      <c r="J41" s="6">
        <v>0.30163355878863046</v>
      </c>
      <c r="K41" s="6">
        <v>1.2133574469518142</v>
      </c>
      <c r="L41" s="6">
        <f t="shared" si="0"/>
        <v>99.628554868428921</v>
      </c>
      <c r="M41" s="6">
        <f t="shared" si="1"/>
        <v>98.36709329520545</v>
      </c>
      <c r="N41" s="16">
        <f t="shared" si="2"/>
        <v>1.0360048082322677E-2</v>
      </c>
    </row>
    <row r="42" spans="1:14">
      <c r="A42" s="1">
        <v>3</v>
      </c>
      <c r="B42" s="1" t="s">
        <v>37</v>
      </c>
      <c r="C42" s="9">
        <v>112067</v>
      </c>
      <c r="D42" s="1">
        <v>178.3</v>
      </c>
      <c r="E42" s="6">
        <v>19.981546100000003</v>
      </c>
      <c r="F42" s="7">
        <v>7.6</v>
      </c>
      <c r="G42" s="9">
        <v>14745.657894736843</v>
      </c>
      <c r="H42" s="7">
        <v>1355.08</v>
      </c>
      <c r="I42" s="19"/>
      <c r="J42" s="6">
        <v>0.32033630295255533</v>
      </c>
      <c r="K42" s="6">
        <v>1.300995830742727</v>
      </c>
      <c r="L42" s="6">
        <f t="shared" si="0"/>
        <v>99.948891171381476</v>
      </c>
      <c r="M42" s="6">
        <f t="shared" si="1"/>
        <v>99.668089125948171</v>
      </c>
      <c r="N42" s="15">
        <f t="shared" si="2"/>
        <v>4.9404302577874121E-3</v>
      </c>
    </row>
    <row r="43" spans="1:14">
      <c r="A43" s="1">
        <v>2</v>
      </c>
      <c r="B43" s="1" t="s">
        <v>36</v>
      </c>
      <c r="C43" s="9">
        <v>2099</v>
      </c>
      <c r="D43" s="7">
        <v>161</v>
      </c>
      <c r="E43" s="6">
        <v>0.33793899999999999</v>
      </c>
      <c r="F43" s="7">
        <v>9</v>
      </c>
      <c r="G43" s="9">
        <v>233.22222222222223</v>
      </c>
      <c r="H43" s="7">
        <v>1449</v>
      </c>
      <c r="I43" s="19"/>
      <c r="J43" s="6">
        <v>5.9998563350264896E-3</v>
      </c>
      <c r="K43" s="6">
        <v>2.2003163711409014E-2</v>
      </c>
      <c r="L43" s="6">
        <f t="shared" si="0"/>
        <v>99.954891027716499</v>
      </c>
      <c r="M43" s="6">
        <f t="shared" si="1"/>
        <v>99.690092289659574</v>
      </c>
      <c r="N43" s="14">
        <f t="shared" si="2"/>
        <v>3.2735263172192695E-5</v>
      </c>
    </row>
    <row r="44" spans="1:14">
      <c r="A44" s="1">
        <v>2</v>
      </c>
      <c r="B44" s="1" t="s">
        <v>67</v>
      </c>
      <c r="C44" s="9">
        <v>5246</v>
      </c>
      <c r="D44" s="7">
        <v>207.3</v>
      </c>
      <c r="E44" s="6">
        <v>1.0874958000000001</v>
      </c>
      <c r="F44" s="7">
        <v>7.7</v>
      </c>
      <c r="G44" s="9">
        <v>681.2987012987013</v>
      </c>
      <c r="H44" s="7">
        <v>1596.21</v>
      </c>
      <c r="I44" s="19"/>
      <c r="J44" s="6">
        <v>1.4995353184158631E-2</v>
      </c>
      <c r="K44" s="6">
        <v>7.0806708083025985E-2</v>
      </c>
      <c r="L44" s="6">
        <f t="shared" si="0"/>
        <v>99.969886380900661</v>
      </c>
      <c r="M44" s="6">
        <f t="shared" si="1"/>
        <v>99.760898997742601</v>
      </c>
      <c r="N44" s="14">
        <f t="shared" si="2"/>
        <v>7.1045902213712954E-5</v>
      </c>
    </row>
    <row r="45" spans="1:14">
      <c r="A45" s="1">
        <v>3</v>
      </c>
      <c r="B45" s="1" t="s">
        <v>35</v>
      </c>
      <c r="C45" s="9">
        <v>6705</v>
      </c>
      <c r="D45" s="1">
        <v>218.6</v>
      </c>
      <c r="E45" s="6">
        <v>1.465713</v>
      </c>
      <c r="F45" s="7">
        <v>8.6999999999999993</v>
      </c>
      <c r="G45" s="9">
        <v>770.68965517241384</v>
      </c>
      <c r="H45" s="7">
        <v>1901.82</v>
      </c>
      <c r="I45" s="19"/>
      <c r="J45" s="6">
        <v>1.9165810731945027E-2</v>
      </c>
      <c r="K45" s="6">
        <v>9.5432380083211601E-2</v>
      </c>
      <c r="L45" s="6">
        <f t="shared" si="0"/>
        <v>99.989052191632609</v>
      </c>
      <c r="M45" s="6">
        <f t="shared" si="1"/>
        <v>99.856331377825811</v>
      </c>
      <c r="N45" s="14">
        <f t="shared" si="2"/>
        <v>6.5491146285826836E-5</v>
      </c>
    </row>
    <row r="46" spans="1:14">
      <c r="A46" s="1">
        <v>3</v>
      </c>
      <c r="B46" s="1" t="s">
        <v>36</v>
      </c>
      <c r="C46" s="9">
        <v>958</v>
      </c>
      <c r="D46" s="1">
        <v>573.20000000000005</v>
      </c>
      <c r="E46" s="6">
        <v>0.5491256000000001</v>
      </c>
      <c r="F46" s="7">
        <v>6.5</v>
      </c>
      <c r="G46" s="9">
        <v>147.38461538461539</v>
      </c>
      <c r="H46" s="7">
        <v>3725.8</v>
      </c>
      <c r="I46" s="19"/>
      <c r="J46" s="30">
        <v>2.7383813096500129E-3</v>
      </c>
      <c r="K46" s="6">
        <v>3.5753495379123763E-2</v>
      </c>
      <c r="L46" s="6">
        <f t="shared" si="0"/>
        <v>99.991790572942264</v>
      </c>
      <c r="M46" s="6">
        <f t="shared" si="1"/>
        <v>99.892084873204936</v>
      </c>
      <c r="N46" s="14">
        <f t="shared" si="2"/>
        <v>6.3647242055635182E-6</v>
      </c>
    </row>
    <row r="47" spans="1:14">
      <c r="A47" s="1">
        <v>3</v>
      </c>
      <c r="B47" s="1" t="s">
        <v>67</v>
      </c>
      <c r="C47" s="9">
        <v>2872</v>
      </c>
      <c r="D47" s="1">
        <v>577.1</v>
      </c>
      <c r="E47" s="6">
        <v>1.6574312</v>
      </c>
      <c r="F47" s="7">
        <v>7.9</v>
      </c>
      <c r="G47" s="9">
        <v>363.54430379746833</v>
      </c>
      <c r="H47" s="7">
        <v>4559.09</v>
      </c>
      <c r="I47" s="19"/>
      <c r="J47" s="6">
        <v>8.2094270577399136E-3</v>
      </c>
      <c r="K47" s="6">
        <v>0.1079151267950639</v>
      </c>
      <c r="L47" s="6">
        <f t="shared" si="0"/>
        <v>100</v>
      </c>
      <c r="M47" s="6">
        <f t="shared" si="1"/>
        <v>100</v>
      </c>
      <c r="N47" s="14">
        <f t="shared" si="2"/>
        <v>8.1852666923451016E-6</v>
      </c>
    </row>
    <row r="48" spans="1:14">
      <c r="J48" s="6"/>
      <c r="K48" s="6"/>
      <c r="L48" s="6"/>
      <c r="M48" s="6"/>
      <c r="N48" s="6"/>
    </row>
    <row r="49" spans="3:14">
      <c r="C49" s="9">
        <v>34984171</v>
      </c>
      <c r="D49" s="7">
        <v>43.901726252138431</v>
      </c>
      <c r="E49" s="6">
        <v>1535.8654984000002</v>
      </c>
      <c r="F49" s="7">
        <v>4.761945062200903</v>
      </c>
      <c r="G49" s="9">
        <v>7346613.7351510767</v>
      </c>
      <c r="H49" s="7">
        <v>209.05760854846636</v>
      </c>
      <c r="J49" s="6"/>
      <c r="K49" s="6"/>
      <c r="L49" s="6"/>
      <c r="M49" s="6" t="s">
        <v>79</v>
      </c>
      <c r="N49" s="17">
        <f>SUM(N12:N47)</f>
        <v>25.286871359622825</v>
      </c>
    </row>
    <row r="50" spans="3:14">
      <c r="M50" s="1" t="s">
        <v>62</v>
      </c>
      <c r="N50" s="6">
        <v>25.679545498214949</v>
      </c>
    </row>
    <row r="52" spans="3:14">
      <c r="J52" s="1" t="s">
        <v>57</v>
      </c>
    </row>
    <row r="53" spans="3:14">
      <c r="J53" s="13" t="s">
        <v>60</v>
      </c>
    </row>
    <row r="54" spans="3:14">
      <c r="J54" s="13" t="s">
        <v>61</v>
      </c>
    </row>
  </sheetData>
  <phoneticPr fontId="8"/>
  <pageMargins left="0.75" right="0.75" top="1" bottom="1" header="0.5" footer="0.5"/>
  <pageSetup paperSize="0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Java 1924</vt:lpstr>
      <vt:lpstr>Gini, individuals</vt:lpstr>
      <vt:lpstr>Gini, families</vt:lpstr>
    </vt:vector>
  </TitlesOfParts>
  <Company>Harvard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Jeffrey Williamson</dc:creator>
  <cp:lastModifiedBy>Microsoft Office User</cp:lastModifiedBy>
  <cp:lastPrinted>2007-09-17T14:54:49Z</cp:lastPrinted>
  <dcterms:created xsi:type="dcterms:W3CDTF">2007-09-13T19:42:27Z</dcterms:created>
  <dcterms:modified xsi:type="dcterms:W3CDTF">2021-02-02T04:58:53Z</dcterms:modified>
</cp:coreProperties>
</file>